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85" windowWidth="14805" windowHeight="7830"/>
  </bookViews>
  <sheets>
    <sheet name="СВодный рейтинг" sheetId="4" r:id="rId1"/>
  </sheets>
  <calcPr calcId="162913"/>
</workbook>
</file>

<file path=xl/calcChain.xml><?xml version="1.0" encoding="utf-8"?>
<calcChain xmlns="http://schemas.openxmlformats.org/spreadsheetml/2006/main">
  <c r="BZ7" i="4" l="1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6" i="4"/>
  <c r="BC7" i="4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6" i="4"/>
  <c r="AV7" i="4"/>
  <c r="AV8" i="4"/>
  <c r="AV9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6" i="4"/>
  <c r="AK7" i="4"/>
  <c r="AK8" i="4"/>
  <c r="AK9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6" i="4"/>
  <c r="AE7" i="4"/>
  <c r="CB7" i="4" s="1"/>
  <c r="AE8" i="4"/>
  <c r="CB8" i="4" s="1"/>
  <c r="AE9" i="4"/>
  <c r="CB9" i="4" s="1"/>
  <c r="AE10" i="4"/>
  <c r="CB10" i="4" s="1"/>
  <c r="AE11" i="4"/>
  <c r="CB11" i="4" s="1"/>
  <c r="AE12" i="4"/>
  <c r="CB12" i="4" s="1"/>
  <c r="AE13" i="4"/>
  <c r="CB13" i="4" s="1"/>
  <c r="AE14" i="4"/>
  <c r="CB14" i="4" s="1"/>
  <c r="AE15" i="4"/>
  <c r="CB15" i="4" s="1"/>
  <c r="AE16" i="4"/>
  <c r="CB16" i="4" s="1"/>
  <c r="AE17" i="4"/>
  <c r="CB17" i="4" s="1"/>
  <c r="AE18" i="4"/>
  <c r="CB18" i="4" s="1"/>
  <c r="AE19" i="4"/>
  <c r="CB19" i="4" s="1"/>
  <c r="AE20" i="4"/>
  <c r="CB20" i="4" s="1"/>
  <c r="AE21" i="4"/>
  <c r="CB21" i="4" s="1"/>
  <c r="AE22" i="4"/>
  <c r="CB22" i="4" s="1"/>
  <c r="AE23" i="4"/>
  <c r="CB23" i="4" s="1"/>
  <c r="AE6" i="4"/>
  <c r="CB6" i="4" s="1"/>
  <c r="CA23" i="4" l="1"/>
  <c r="CC23" i="4" s="1"/>
  <c r="CA21" i="4"/>
  <c r="CC21" i="4" s="1"/>
  <c r="CA19" i="4"/>
  <c r="CC19" i="4" s="1"/>
  <c r="CA17" i="4"/>
  <c r="CC17" i="4" s="1"/>
  <c r="CA15" i="4"/>
  <c r="CC15" i="4" s="1"/>
  <c r="CA13" i="4"/>
  <c r="CC13" i="4" s="1"/>
  <c r="CA11" i="4"/>
  <c r="CC11" i="4" s="1"/>
  <c r="CA9" i="4"/>
  <c r="CC9" i="4" s="1"/>
  <c r="CA7" i="4"/>
  <c r="CC7" i="4" s="1"/>
  <c r="CA6" i="4"/>
  <c r="CC6" i="4" s="1"/>
  <c r="CA22" i="4"/>
  <c r="CC22" i="4" s="1"/>
  <c r="CA20" i="4"/>
  <c r="CC20" i="4" s="1"/>
  <c r="CA18" i="4"/>
  <c r="CC18" i="4" s="1"/>
  <c r="CA16" i="4"/>
  <c r="CC16" i="4" s="1"/>
  <c r="CA14" i="4"/>
  <c r="CC14" i="4" s="1"/>
  <c r="CA12" i="4"/>
  <c r="CC12" i="4" s="1"/>
  <c r="CA10" i="4"/>
  <c r="CC10" i="4" s="1"/>
  <c r="CA8" i="4"/>
  <c r="CC8" i="4" s="1"/>
  <c r="AC23" i="4" l="1"/>
  <c r="AC22" i="4"/>
  <c r="AC21" i="4"/>
  <c r="AC20" i="4"/>
  <c r="AC19" i="4"/>
  <c r="AC18" i="4"/>
  <c r="AC17" i="4"/>
  <c r="AC16" i="4"/>
  <c r="AC15" i="4"/>
  <c r="AC14" i="4"/>
  <c r="AC13" i="4"/>
  <c r="AC12" i="4"/>
  <c r="AC11" i="4"/>
  <c r="AC10" i="4"/>
  <c r="AC9" i="4"/>
  <c r="AC8" i="4"/>
  <c r="AC7" i="4"/>
  <c r="AC6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U7" i="4"/>
  <c r="U6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</calcChain>
</file>

<file path=xl/sharedStrings.xml><?xml version="1.0" encoding="utf-8"?>
<sst xmlns="http://schemas.openxmlformats.org/spreadsheetml/2006/main" count="201" uniqueCount="117">
  <si>
    <t>Рейтинг СОШ по итогам 4 квартала 2016 года</t>
  </si>
  <si>
    <t>№ п/п</t>
  </si>
  <si>
    <t>Группа данных</t>
  </si>
  <si>
    <t>Инновационная деятельность</t>
  </si>
  <si>
    <t>Эффективность</t>
  </si>
  <si>
    <t>Качество</t>
  </si>
  <si>
    <t>Доступность</t>
  </si>
  <si>
    <t>Открытость школьной образовательной среды</t>
  </si>
  <si>
    <t>Показатель|Наименование</t>
  </si>
  <si>
    <t>Среднемесячная заработная плата педагогов по ОУ</t>
  </si>
  <si>
    <t>рейтинг</t>
  </si>
  <si>
    <t>Доля ФОТ педагогических работников к общему ФОТ за 2016г.</t>
  </si>
  <si>
    <t>Доля стимулирующей части в общем ФОТ общеобразовательного учреждения</t>
  </si>
  <si>
    <t>Исполнение доходов от приносящей доход деятельности к запланированным доходам по плану ФХД</t>
  </si>
  <si>
    <t>Доля доходов от приносящей доход деятельности в общем поступлении доходов (без учета целевых средств)</t>
  </si>
  <si>
    <t>Электроэнергия, КВт (показатели 2015г.)</t>
  </si>
  <si>
    <t>Электроэнергия, КВт (показатели 2016г.)</t>
  </si>
  <si>
    <t>Отклонение (+ увеличение, - уменьшение)</t>
  </si>
  <si>
    <t>Тепловая энергия, Гкал (показатели 2015г.)</t>
  </si>
  <si>
    <t>Тепловая энергия, Гкал (показатели 2016г.)</t>
  </si>
  <si>
    <t>Горячее водоснабжение, куб.м (показатели 2015г.)</t>
  </si>
  <si>
    <t>Горячее водоснабжение, куб.м (показатели 2016г.)</t>
  </si>
  <si>
    <t>Холодное водоснабжение, куб.м (показатели 2015г.)</t>
  </si>
  <si>
    <t>Холодное водоснабжение, куб.м (показатели 2016г.)</t>
  </si>
  <si>
    <t>рейтинг по направлению</t>
  </si>
  <si>
    <t>Статус муниципальной или республиканской экспериментальной или опорной площадки (новая площадка с 2016 года)</t>
  </si>
  <si>
    <t>Охват учащихся ОУ услугой "Электронный дневник" (в сравнении с предыдущим периодом)</t>
  </si>
  <si>
    <t>Доля учащихся, совершивших правонарушение, преступление, общественно-опасные деяния</t>
  </si>
  <si>
    <t>Средняя частота пропуска занятий на 1 учащегося в уч. году (по болезни)</t>
  </si>
  <si>
    <t xml:space="preserve">Динамика количества обучающихся, состоящих на различных видах учета </t>
  </si>
  <si>
    <t>Доля социально неблагополучных семей</t>
  </si>
  <si>
    <t>эффективность участия школьников в МЭ ВОШ и МЭ РО (победители+призеры по 23 предметам/общее кол-во участников по 23 предметам *100 %)</t>
  </si>
  <si>
    <t>Укомплектованность кадрами в соответствии со штатным расписанием и потребностями учебного плана (на 31.12.2016)</t>
  </si>
  <si>
    <t>Доля учащихся, обеспеченных горячим питанием в ОУ на 31.12.2016</t>
  </si>
  <si>
    <t>Доля педагогов, имеющих первую и  высшую категории в ОУ на 31.12.2016</t>
  </si>
  <si>
    <t>Количество учащихся принявших участи в городском конкурсе "Электронная азбука"</t>
  </si>
  <si>
    <t>Участие педагогов школ в работе жюри муниципальных этапов всероссийской олимпиады школьников (21 предмет) и региональных олимпиад (2 предмета)</t>
  </si>
  <si>
    <t>Количество учащихся принявших участи в городском конкурсе сочинений "Если бы я был мэром..."</t>
  </si>
  <si>
    <t>Соответствие сайта нормативным требованиям (обновляемость материалов)</t>
  </si>
  <si>
    <t>Доля обучающихся в общеобразовательном учреждении, охваченных внешкольным дополнительным образованием (на 31/12.2016)</t>
  </si>
  <si>
    <t>Доля обучающихся в общеобразовательном учреждении, охваченных внутришкольным дополнительным образованием (на 31.12.2016)</t>
  </si>
  <si>
    <t>Наличие позитивных публикаций об ОУ в СМИ за 4 кв.2016 (в приложении - ссылки на публикации)</t>
  </si>
  <si>
    <t>Повышение квалификации членов администрации (курсы и семинары) с участием ведущих федеральных учреждений и организаций в 4 кв. 2016</t>
  </si>
  <si>
    <t>Повышение квалификации педагогов (курсы и семинары) с участием ведущих федеральных учреждений и организаций в 4 кв. 2016</t>
  </si>
  <si>
    <t>Наличие на сайте ОУ интерактивных опросов для пользователей</t>
  </si>
  <si>
    <t>Ед. изм.</t>
  </si>
  <si>
    <t>рубль</t>
  </si>
  <si>
    <t>процент</t>
  </si>
  <si>
    <t>мун-1; респ-2; фед-3, нет - 0</t>
  </si>
  <si>
    <t>по итогам 1 полугодия</t>
  </si>
  <si>
    <t>снижение - 1; увеличение - (-1 б)</t>
  </si>
  <si>
    <t>кол-во педагогов/</t>
  </si>
  <si>
    <t>да -1/нет - 0</t>
  </si>
  <si>
    <t>кол-во публикаций</t>
  </si>
  <si>
    <t>кол-во спец-тов</t>
  </si>
  <si>
    <t>да-1; нет - 0</t>
  </si>
  <si>
    <t>СОШ № 2</t>
  </si>
  <si>
    <t>СОШ № 3</t>
  </si>
  <si>
    <t>СОШ № 4</t>
  </si>
  <si>
    <t>СОШ № 5</t>
  </si>
  <si>
    <t>Гимназия № 6</t>
  </si>
  <si>
    <t>СОШ № 8</t>
  </si>
  <si>
    <t>СОШ № 9</t>
  </si>
  <si>
    <t>НКЛ</t>
  </si>
  <si>
    <t>СОШ № 11</t>
  </si>
  <si>
    <t>СОШ № 12</t>
  </si>
  <si>
    <t>СОШ № 13</t>
  </si>
  <si>
    <t>СОШ № 14</t>
  </si>
  <si>
    <t>СОШ № 16</t>
  </si>
  <si>
    <t>СОШ № 17</t>
  </si>
  <si>
    <t>Лицей № 18</t>
  </si>
  <si>
    <t>СОШ № 19</t>
  </si>
  <si>
    <t>СОШ № 20</t>
  </si>
  <si>
    <t>вечерняя</t>
  </si>
  <si>
    <t>м-2, р-2, ф-6</t>
  </si>
  <si>
    <t>1, 2,3</t>
  </si>
  <si>
    <t>3(Механизмы внедрения системно-деятельного подхода с позиции непрерывности образования)
2 (Кала-ха)</t>
  </si>
  <si>
    <t>1; 2; 3;</t>
  </si>
  <si>
    <t>фед(сис-ма Занкова)3</t>
  </si>
  <si>
    <t>Доля ФОТ административного состава в общем ФОТ общеобразовательного учреждения</t>
  </si>
  <si>
    <t>1 (было 1.21)</t>
  </si>
  <si>
    <t>93 (45 бесплатно)</t>
  </si>
  <si>
    <t>84 (+3 молод.спец)</t>
  </si>
  <si>
    <t>6 (3 из них призеры)</t>
  </si>
  <si>
    <t>2;3</t>
  </si>
  <si>
    <t>10</t>
  </si>
  <si>
    <t>0</t>
  </si>
  <si>
    <t>12</t>
  </si>
  <si>
    <t>1+2</t>
  </si>
  <si>
    <t>138 всего приняло в школе, 28-в городе, 5 - призеров</t>
  </si>
  <si>
    <t>14</t>
  </si>
  <si>
    <t>2</t>
  </si>
  <si>
    <t>17</t>
  </si>
  <si>
    <t>4</t>
  </si>
  <si>
    <r>
      <t xml:space="preserve">всего-12,3, из них- </t>
    </r>
    <r>
      <rPr>
        <b/>
        <sz val="9"/>
        <color indexed="8"/>
        <rFont val="Arial"/>
        <family val="2"/>
        <charset val="204"/>
      </rPr>
      <t xml:space="preserve">5,6 по болезни, </t>
    </r>
    <r>
      <rPr>
        <sz val="9"/>
        <color indexed="8"/>
        <rFont val="Arial"/>
        <family val="2"/>
        <charset val="204"/>
      </rPr>
      <t>6,7- санаторное лечение</t>
    </r>
  </si>
  <si>
    <r>
      <rPr>
        <b/>
        <sz val="9"/>
        <color indexed="8"/>
        <rFont val="Arial"/>
        <family val="2"/>
        <charset val="204"/>
      </rPr>
      <t>70 +9</t>
    </r>
    <r>
      <rPr>
        <sz val="9"/>
        <color indexed="8"/>
        <rFont val="Arial"/>
        <family val="2"/>
        <charset val="204"/>
      </rPr>
      <t xml:space="preserve">(семинар НОУ ДПО "Учебно-методический центр "Безопасность труда"Обучение и проверка знаний по оказанию первой помощи пострадавшим на производстве" и курсы) </t>
    </r>
  </si>
  <si>
    <t>муниц-3, респ-4</t>
  </si>
  <si>
    <t xml:space="preserve"> - 1; </t>
  </si>
  <si>
    <t>-7</t>
  </si>
  <si>
    <t>13</t>
  </si>
  <si>
    <t>7</t>
  </si>
  <si>
    <t>5</t>
  </si>
  <si>
    <t>11</t>
  </si>
  <si>
    <t>8</t>
  </si>
  <si>
    <t>9</t>
  </si>
  <si>
    <t>1</t>
  </si>
  <si>
    <t>3</t>
  </si>
  <si>
    <t>6</t>
  </si>
  <si>
    <t>15</t>
  </si>
  <si>
    <t>16</t>
  </si>
  <si>
    <t>кадры</t>
  </si>
  <si>
    <t>Экономика и хозяйственная деятельность</t>
  </si>
  <si>
    <t>рейтинг по финансово-хозяйственной части</t>
  </si>
  <si>
    <t>Рейтинг по фин-хоз.составляющей</t>
  </si>
  <si>
    <t xml:space="preserve">рейтинг по содержательной составляющей </t>
  </si>
  <si>
    <t>Суммарный рейтинг</t>
  </si>
  <si>
    <t xml:space="preserve">ИТОГ МЕСТО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</si>
</sst>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,##0.0"/>
    <numFmt numFmtId="166" formatCode="0.0"/>
    <numFmt numFmtId="167" formatCode="#,##0.0000"/>
    <numFmt numFmtId="168" formatCode="#&quot; &quot;?/4"/>
    <numFmt numFmtId="169" formatCode="0.0;[Red]0.0"/>
    <numFmt numFmtId="171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7"/>
      <color indexed="8"/>
      <name val="Arial"/>
      <family val="2"/>
      <charset val="204"/>
    </font>
    <font>
      <sz val="7"/>
      <name val="Arial"/>
      <family val="2"/>
      <charset val="204"/>
    </font>
    <font>
      <sz val="7"/>
      <color theme="1"/>
      <name val="Arial"/>
      <family val="2"/>
      <charset val="204"/>
    </font>
    <font>
      <sz val="6"/>
      <color indexed="8"/>
      <name val="Arial"/>
      <family val="2"/>
      <charset val="204"/>
    </font>
    <font>
      <sz val="6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66">
    <xf numFmtId="0" fontId="0" fillId="0" borderId="0" xfId="0"/>
    <xf numFmtId="0" fontId="8" fillId="0" borderId="0" xfId="2" applyFont="1"/>
    <xf numFmtId="0" fontId="10" fillId="0" borderId="0" xfId="0" applyFont="1"/>
    <xf numFmtId="0" fontId="8" fillId="0" borderId="2" xfId="2" applyFont="1" applyBorder="1" applyAlignment="1">
      <alignment wrapText="1"/>
    </xf>
    <xf numFmtId="0" fontId="9" fillId="0" borderId="2" xfId="2" applyFont="1" applyBorder="1" applyAlignment="1">
      <alignment wrapText="1"/>
    </xf>
    <xf numFmtId="0" fontId="8" fillId="0" borderId="2" xfId="2" applyFont="1" applyFill="1" applyBorder="1" applyAlignment="1">
      <alignment wrapText="1"/>
    </xf>
    <xf numFmtId="0" fontId="8" fillId="0" borderId="3" xfId="2" applyFont="1" applyBorder="1" applyAlignment="1">
      <alignment wrapText="1"/>
    </xf>
    <xf numFmtId="0" fontId="9" fillId="0" borderId="2" xfId="2" applyFont="1" applyBorder="1" applyAlignment="1">
      <alignment vertical="top" wrapText="1"/>
    </xf>
    <xf numFmtId="0" fontId="9" fillId="0" borderId="2" xfId="2" applyFont="1" applyBorder="1" applyAlignment="1">
      <alignment horizontal="center" vertical="top" wrapText="1"/>
    </xf>
    <xf numFmtId="0" fontId="9" fillId="3" borderId="4" xfId="2" applyFont="1" applyFill="1" applyBorder="1" applyAlignment="1">
      <alignment horizontal="center" vertical="top" wrapText="1"/>
    </xf>
    <xf numFmtId="0" fontId="9" fillId="4" borderId="4" xfId="2" applyFont="1" applyFill="1" applyBorder="1" applyAlignment="1">
      <alignment horizontal="center" vertical="top" wrapText="1"/>
    </xf>
    <xf numFmtId="0" fontId="9" fillId="4" borderId="6" xfId="2" applyFont="1" applyFill="1" applyBorder="1" applyAlignment="1">
      <alignment horizontal="center" vertical="top" wrapText="1"/>
    </xf>
    <xf numFmtId="0" fontId="9" fillId="5" borderId="4" xfId="2" applyFont="1" applyFill="1" applyBorder="1" applyAlignment="1">
      <alignment horizontal="center" vertical="top" wrapText="1"/>
    </xf>
    <xf numFmtId="0" fontId="9" fillId="7" borderId="4" xfId="2" applyFont="1" applyFill="1" applyBorder="1" applyAlignment="1">
      <alignment horizontal="center" vertical="top" wrapText="1"/>
    </xf>
    <xf numFmtId="0" fontId="8" fillId="8" borderId="4" xfId="2" applyFont="1" applyFill="1" applyBorder="1" applyAlignment="1">
      <alignment horizontal="left" wrapText="1"/>
    </xf>
    <xf numFmtId="0" fontId="9" fillId="8" borderId="4" xfId="2" applyFont="1" applyFill="1" applyBorder="1" applyAlignment="1">
      <alignment horizontal="center" vertical="top" wrapText="1"/>
    </xf>
    <xf numFmtId="0" fontId="9" fillId="9" borderId="1" xfId="2" applyFont="1" applyFill="1" applyBorder="1" applyAlignment="1">
      <alignment horizontal="center" vertical="top" wrapText="1"/>
    </xf>
    <xf numFmtId="0" fontId="9" fillId="10" borderId="8" xfId="2" applyFont="1" applyFill="1" applyBorder="1" applyAlignment="1">
      <alignment horizontal="center" vertical="top" wrapText="1"/>
    </xf>
    <xf numFmtId="0" fontId="8" fillId="12" borderId="2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top" wrapText="1"/>
    </xf>
    <xf numFmtId="0" fontId="8" fillId="0" borderId="2" xfId="2" applyFont="1" applyFill="1" applyBorder="1" applyAlignment="1">
      <alignment horizontal="center" vertical="top" wrapText="1"/>
    </xf>
    <xf numFmtId="0" fontId="8" fillId="6" borderId="2" xfId="2" applyFont="1" applyFill="1" applyBorder="1" applyAlignment="1">
      <alignment horizontal="center" vertical="center" wrapText="1"/>
    </xf>
    <xf numFmtId="0" fontId="8" fillId="17" borderId="2" xfId="2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8" fillId="18" borderId="2" xfId="2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>
      <alignment horizontal="center" vertical="center" wrapText="1"/>
    </xf>
    <xf numFmtId="1" fontId="8" fillId="20" borderId="2" xfId="2" applyNumberFormat="1" applyFont="1" applyFill="1" applyBorder="1" applyAlignment="1">
      <alignment horizontal="center" vertical="center" wrapText="1"/>
    </xf>
    <xf numFmtId="1" fontId="8" fillId="14" borderId="2" xfId="2" applyNumberFormat="1" applyFont="1" applyFill="1" applyBorder="1" applyAlignment="1">
      <alignment horizontal="center" vertical="center" wrapText="1"/>
    </xf>
    <xf numFmtId="0" fontId="8" fillId="21" borderId="2" xfId="2" applyFont="1" applyFill="1" applyBorder="1" applyAlignment="1">
      <alignment horizontal="center" vertical="center" wrapText="1"/>
    </xf>
    <xf numFmtId="166" fontId="8" fillId="21" borderId="2" xfId="2" applyNumberFormat="1" applyFont="1" applyFill="1" applyBorder="1" applyAlignment="1">
      <alignment horizontal="center" vertical="center" wrapText="1"/>
    </xf>
    <xf numFmtId="0" fontId="8" fillId="14" borderId="2" xfId="2" applyFont="1" applyFill="1" applyBorder="1" applyAlignment="1">
      <alignment horizontal="center" vertical="center" wrapText="1"/>
    </xf>
    <xf numFmtId="0" fontId="8" fillId="22" borderId="2" xfId="2" applyNumberFormat="1" applyFont="1" applyFill="1" applyBorder="1" applyAlignment="1">
      <alignment horizontal="center" vertical="center" wrapText="1"/>
    </xf>
    <xf numFmtId="166" fontId="8" fillId="22" borderId="2" xfId="2" applyNumberFormat="1" applyFont="1" applyFill="1" applyBorder="1" applyAlignment="1">
      <alignment horizontal="center" vertical="center" wrapText="1"/>
    </xf>
    <xf numFmtId="2" fontId="8" fillId="22" borderId="2" xfId="2" applyNumberFormat="1" applyFont="1" applyFill="1" applyBorder="1" applyAlignment="1">
      <alignment horizontal="center" vertical="center" wrapText="1"/>
    </xf>
    <xf numFmtId="1" fontId="8" fillId="17" borderId="2" xfId="2" applyNumberFormat="1" applyFont="1" applyFill="1" applyBorder="1" applyAlignment="1">
      <alignment horizontal="center" vertical="center" wrapText="1"/>
    </xf>
    <xf numFmtId="166" fontId="8" fillId="9" borderId="2" xfId="2" applyNumberFormat="1" applyFont="1" applyFill="1" applyBorder="1" applyAlignment="1">
      <alignment horizontal="center" vertical="center" wrapText="1"/>
    </xf>
    <xf numFmtId="1" fontId="8" fillId="10" borderId="2" xfId="2" applyNumberFormat="1" applyFont="1" applyFill="1" applyBorder="1" applyAlignment="1">
      <alignment horizontal="center" vertical="center" wrapText="1"/>
    </xf>
    <xf numFmtId="1" fontId="8" fillId="14" borderId="3" xfId="2" applyNumberFormat="1" applyFont="1" applyFill="1" applyBorder="1" applyAlignment="1">
      <alignment horizontal="center" vertical="center" wrapText="1"/>
    </xf>
    <xf numFmtId="1" fontId="8" fillId="4" borderId="2" xfId="2" applyNumberFormat="1" applyFont="1" applyFill="1" applyBorder="1" applyAlignment="1">
      <alignment horizontal="center" vertical="center" wrapText="1"/>
    </xf>
    <xf numFmtId="166" fontId="8" fillId="6" borderId="2" xfId="2" applyNumberFormat="1" applyFont="1" applyFill="1" applyBorder="1" applyAlignment="1">
      <alignment horizontal="center" vertical="center" wrapText="1"/>
    </xf>
    <xf numFmtId="0" fontId="8" fillId="22" borderId="2" xfId="2" applyFont="1" applyFill="1" applyBorder="1" applyAlignment="1">
      <alignment horizontal="center" vertical="center" wrapText="1"/>
    </xf>
    <xf numFmtId="2" fontId="8" fillId="6" borderId="2" xfId="2" applyNumberFormat="1" applyFont="1" applyFill="1" applyBorder="1" applyAlignment="1">
      <alignment horizontal="center" vertical="center" wrapText="1"/>
    </xf>
    <xf numFmtId="2" fontId="8" fillId="6" borderId="2" xfId="8" applyNumberFormat="1" applyFont="1" applyFill="1" applyBorder="1" applyAlignment="1">
      <alignment horizontal="center" vertical="center" wrapText="1"/>
    </xf>
    <xf numFmtId="49" fontId="8" fillId="17" borderId="2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Fill="1" applyBorder="1" applyAlignment="1">
      <alignment horizontal="center" vertical="center" wrapText="1"/>
    </xf>
    <xf numFmtId="2" fontId="8" fillId="9" borderId="2" xfId="2" applyNumberFormat="1" applyFont="1" applyFill="1" applyBorder="1" applyAlignment="1">
      <alignment horizontal="center" vertical="center" wrapText="1"/>
    </xf>
    <xf numFmtId="166" fontId="8" fillId="15" borderId="2" xfId="2" applyNumberFormat="1" applyFont="1" applyFill="1" applyBorder="1" applyAlignment="1">
      <alignment horizontal="center" vertical="center" wrapText="1"/>
    </xf>
    <xf numFmtId="1" fontId="8" fillId="16" borderId="2" xfId="2" applyNumberFormat="1" applyFont="1" applyFill="1" applyBorder="1" applyAlignment="1">
      <alignment horizontal="center" vertical="center" wrapText="1"/>
    </xf>
    <xf numFmtId="166" fontId="8" fillId="9" borderId="10" xfId="2" applyNumberFormat="1" applyFont="1" applyFill="1" applyBorder="1" applyAlignment="1">
      <alignment horizontal="center" vertical="center" wrapText="1"/>
    </xf>
    <xf numFmtId="1" fontId="8" fillId="10" borderId="10" xfId="2" applyNumberFormat="1" applyFont="1" applyFill="1" applyBorder="1" applyAlignment="1">
      <alignment horizontal="center" vertical="center" wrapText="1"/>
    </xf>
    <xf numFmtId="1" fontId="8" fillId="21" borderId="2" xfId="2" applyNumberFormat="1" applyFont="1" applyFill="1" applyBorder="1" applyAlignment="1">
      <alignment horizontal="center" vertical="center" wrapText="1"/>
    </xf>
    <xf numFmtId="2" fontId="8" fillId="21" borderId="2" xfId="2" applyNumberFormat="1" applyFont="1" applyFill="1" applyBorder="1" applyAlignment="1">
      <alignment horizontal="center" vertical="center" wrapText="1"/>
    </xf>
    <xf numFmtId="0" fontId="11" fillId="22" borderId="2" xfId="1" applyFont="1" applyFill="1" applyBorder="1" applyAlignment="1">
      <alignment horizontal="center" wrapText="1"/>
    </xf>
    <xf numFmtId="168" fontId="8" fillId="0" borderId="2" xfId="2" applyNumberFormat="1" applyFont="1" applyFill="1" applyBorder="1" applyAlignment="1">
      <alignment horizontal="center" vertical="center" wrapText="1"/>
    </xf>
    <xf numFmtId="171" fontId="8" fillId="21" borderId="2" xfId="2" applyNumberFormat="1" applyFont="1" applyFill="1" applyBorder="1" applyAlignment="1">
      <alignment horizontal="center" vertical="center" wrapText="1"/>
    </xf>
    <xf numFmtId="166" fontId="8" fillId="22" borderId="0" xfId="2" applyNumberFormat="1" applyFont="1" applyFill="1" applyBorder="1" applyAlignment="1">
      <alignment horizontal="center" vertical="center" wrapText="1"/>
    </xf>
    <xf numFmtId="1" fontId="8" fillId="24" borderId="2" xfId="2" applyNumberFormat="1" applyFont="1" applyFill="1" applyBorder="1" applyAlignment="1">
      <alignment horizontal="center" vertical="center" wrapText="1"/>
    </xf>
    <xf numFmtId="169" fontId="8" fillId="6" borderId="2" xfId="2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1" fontId="8" fillId="22" borderId="2" xfId="2" applyNumberFormat="1" applyFont="1" applyFill="1" applyBorder="1" applyAlignment="1">
      <alignment horizontal="center" vertical="center" wrapText="1"/>
    </xf>
    <xf numFmtId="166" fontId="8" fillId="23" borderId="2" xfId="2" applyNumberFormat="1" applyFont="1" applyFill="1" applyBorder="1" applyAlignment="1">
      <alignment horizontal="center" vertical="center" wrapText="1"/>
    </xf>
    <xf numFmtId="0" fontId="8" fillId="21" borderId="2" xfId="2" applyNumberFormat="1" applyFont="1" applyFill="1" applyBorder="1" applyAlignment="1">
      <alignment horizontal="center" vertical="center" wrapText="1"/>
    </xf>
    <xf numFmtId="1" fontId="8" fillId="23" borderId="2" xfId="2" applyNumberFormat="1" applyFont="1" applyFill="1" applyBorder="1" applyAlignment="1">
      <alignment horizontal="center" vertical="center" wrapText="1"/>
    </xf>
    <xf numFmtId="1" fontId="8" fillId="20" borderId="2" xfId="2" applyNumberFormat="1" applyFont="1" applyFill="1" applyBorder="1" applyAlignment="1">
      <alignment horizontal="left" vertical="center" wrapText="1"/>
    </xf>
    <xf numFmtId="0" fontId="8" fillId="23" borderId="2" xfId="2" applyFont="1" applyFill="1" applyBorder="1" applyAlignment="1">
      <alignment horizontal="center" vertical="center" wrapText="1"/>
    </xf>
    <xf numFmtId="1" fontId="8" fillId="24" borderId="2" xfId="2" applyNumberFormat="1" applyFont="1" applyFill="1" applyBorder="1" applyAlignment="1">
      <alignment horizontal="left" vertical="top" wrapText="1"/>
    </xf>
    <xf numFmtId="0" fontId="8" fillId="0" borderId="0" xfId="2" applyFont="1" applyFill="1" applyAlignment="1">
      <alignment wrapText="1"/>
    </xf>
    <xf numFmtId="0" fontId="8" fillId="0" borderId="0" xfId="2" applyFont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2" fillId="0" borderId="2" xfId="2" applyFont="1" applyBorder="1" applyAlignment="1">
      <alignment vertical="top" wrapText="1"/>
    </xf>
    <xf numFmtId="0" fontId="12" fillId="0" borderId="2" xfId="2" applyFont="1" applyBorder="1" applyAlignment="1">
      <alignment horizontal="center" vertical="top" wrapText="1"/>
    </xf>
    <xf numFmtId="0" fontId="12" fillId="12" borderId="2" xfId="2" applyFont="1" applyFill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2" fillId="13" borderId="3" xfId="2" applyFont="1" applyFill="1" applyBorder="1" applyAlignment="1">
      <alignment vertical="center" wrapText="1"/>
    </xf>
    <xf numFmtId="0" fontId="12" fillId="14" borderId="3" xfId="2" applyFont="1" applyFill="1" applyBorder="1" applyAlignment="1">
      <alignment horizontal="center" vertical="center" wrapText="1"/>
    </xf>
    <xf numFmtId="0" fontId="12" fillId="4" borderId="2" xfId="2" applyFont="1" applyFill="1" applyBorder="1" applyAlignment="1">
      <alignment vertical="center" wrapText="1"/>
    </xf>
    <xf numFmtId="0" fontId="12" fillId="6" borderId="2" xfId="2" applyFont="1" applyFill="1" applyBorder="1" applyAlignment="1">
      <alignment vertical="center" wrapText="1"/>
    </xf>
    <xf numFmtId="0" fontId="12" fillId="6" borderId="9" xfId="2" applyFont="1" applyFill="1" applyBorder="1" applyAlignment="1">
      <alignment vertical="center" wrapText="1"/>
    </xf>
    <xf numFmtId="0" fontId="12" fillId="22" borderId="2" xfId="2" applyFont="1" applyFill="1" applyBorder="1" applyAlignment="1">
      <alignment vertical="center" wrapText="1"/>
    </xf>
    <xf numFmtId="0" fontId="13" fillId="22" borderId="2" xfId="2" applyFont="1" applyFill="1" applyBorder="1" applyAlignment="1">
      <alignment vertical="center" wrapText="1"/>
    </xf>
    <xf numFmtId="0" fontId="12" fillId="17" borderId="2" xfId="2" applyFont="1" applyFill="1" applyBorder="1" applyAlignment="1">
      <alignment vertical="center" wrapText="1"/>
    </xf>
    <xf numFmtId="0" fontId="12" fillId="0" borderId="3" xfId="2" applyFont="1" applyFill="1" applyBorder="1" applyAlignment="1">
      <alignment vertical="center" wrapText="1"/>
    </xf>
    <xf numFmtId="0" fontId="12" fillId="17" borderId="3" xfId="2" applyFont="1" applyFill="1" applyBorder="1" applyAlignment="1">
      <alignment vertical="center" wrapText="1"/>
    </xf>
    <xf numFmtId="0" fontId="12" fillId="9" borderId="2" xfId="2" applyFont="1" applyFill="1" applyBorder="1" applyAlignment="1">
      <alignment vertical="center" wrapText="1"/>
    </xf>
    <xf numFmtId="0" fontId="12" fillId="10" borderId="2" xfId="2" applyFont="1" applyFill="1" applyBorder="1" applyAlignment="1">
      <alignment vertical="center" wrapText="1"/>
    </xf>
    <xf numFmtId="0" fontId="12" fillId="10" borderId="3" xfId="2" applyFont="1" applyFill="1" applyBorder="1" applyAlignment="1">
      <alignment vertical="center" wrapText="1"/>
    </xf>
    <xf numFmtId="0" fontId="14" fillId="0" borderId="0" xfId="0" applyFont="1"/>
    <xf numFmtId="49" fontId="8" fillId="0" borderId="2" xfId="2" applyNumberFormat="1" applyFont="1" applyBorder="1" applyAlignment="1">
      <alignment wrapText="1"/>
    </xf>
    <xf numFmtId="49" fontId="12" fillId="0" borderId="2" xfId="2" applyNumberFormat="1" applyFont="1" applyBorder="1" applyAlignment="1">
      <alignment vertical="center" wrapText="1"/>
    </xf>
    <xf numFmtId="49" fontId="8" fillId="0" borderId="0" xfId="2" applyNumberFormat="1" applyFont="1"/>
    <xf numFmtId="49" fontId="10" fillId="0" borderId="0" xfId="0" applyNumberFormat="1" applyFont="1"/>
    <xf numFmtId="2" fontId="8" fillId="0" borderId="0" xfId="2" applyNumberFormat="1" applyFont="1"/>
    <xf numFmtId="2" fontId="8" fillId="0" borderId="2" xfId="2" applyNumberFormat="1" applyFont="1" applyBorder="1" applyAlignment="1">
      <alignment wrapText="1"/>
    </xf>
    <xf numFmtId="2" fontId="12" fillId="12" borderId="2" xfId="2" applyNumberFormat="1" applyFont="1" applyFill="1" applyBorder="1" applyAlignment="1">
      <alignment horizontal="center" vertical="center" wrapText="1"/>
    </xf>
    <xf numFmtId="2" fontId="10" fillId="0" borderId="0" xfId="0" applyNumberFormat="1" applyFont="1"/>
    <xf numFmtId="0" fontId="12" fillId="4" borderId="3" xfId="2" applyFont="1" applyFill="1" applyBorder="1" applyAlignment="1">
      <alignment vertical="center" wrapText="1"/>
    </xf>
    <xf numFmtId="49" fontId="8" fillId="21" borderId="2" xfId="2" applyNumberFormat="1" applyFont="1" applyFill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top" wrapText="1"/>
    </xf>
    <xf numFmtId="49" fontId="15" fillId="0" borderId="2" xfId="2" applyNumberFormat="1" applyFont="1" applyBorder="1" applyAlignment="1">
      <alignment horizontal="center" vertical="top" wrapText="1"/>
    </xf>
    <xf numFmtId="2" fontId="15" fillId="0" borderId="2" xfId="2" applyNumberFormat="1" applyFont="1" applyBorder="1" applyAlignment="1">
      <alignment horizontal="center" vertical="top" wrapText="1"/>
    </xf>
    <xf numFmtId="0" fontId="15" fillId="14" borderId="2" xfId="2" applyFont="1" applyFill="1" applyBorder="1" applyAlignment="1">
      <alignment horizontal="center" vertical="top" wrapText="1"/>
    </xf>
    <xf numFmtId="0" fontId="15" fillId="4" borderId="2" xfId="2" applyFont="1" applyFill="1" applyBorder="1" applyAlignment="1">
      <alignment horizontal="center" vertical="top" wrapText="1"/>
    </xf>
    <xf numFmtId="0" fontId="15" fillId="0" borderId="2" xfId="2" applyFont="1" applyFill="1" applyBorder="1" applyAlignment="1">
      <alignment horizontal="center" vertical="top" wrapText="1"/>
    </xf>
    <xf numFmtId="0" fontId="15" fillId="6" borderId="2" xfId="2" applyFont="1" applyFill="1" applyBorder="1" applyAlignment="1">
      <alignment horizontal="center" vertical="top" wrapText="1"/>
    </xf>
    <xf numFmtId="0" fontId="15" fillId="22" borderId="2" xfId="2" applyFont="1" applyFill="1" applyBorder="1" applyAlignment="1">
      <alignment horizontal="center" vertical="top" wrapText="1"/>
    </xf>
    <xf numFmtId="0" fontId="15" fillId="17" borderId="2" xfId="2" applyFont="1" applyFill="1" applyBorder="1" applyAlignment="1">
      <alignment horizontal="center" vertical="center" wrapText="1"/>
    </xf>
    <xf numFmtId="1" fontId="15" fillId="0" borderId="2" xfId="2" applyNumberFormat="1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vertical="center" wrapText="1"/>
    </xf>
    <xf numFmtId="0" fontId="15" fillId="17" borderId="2" xfId="2" applyFont="1" applyFill="1" applyBorder="1" applyAlignment="1">
      <alignment horizontal="center" vertical="top" wrapText="1"/>
    </xf>
    <xf numFmtId="0" fontId="15" fillId="9" borderId="2" xfId="2" applyFont="1" applyFill="1" applyBorder="1" applyAlignment="1">
      <alignment horizontal="center" vertical="top" wrapText="1"/>
    </xf>
    <xf numFmtId="0" fontId="15" fillId="10" borderId="2" xfId="2" applyFont="1" applyFill="1" applyBorder="1" applyAlignment="1">
      <alignment horizontal="center" vertical="top" wrapText="1"/>
    </xf>
    <xf numFmtId="0" fontId="15" fillId="0" borderId="3" xfId="2" applyFont="1" applyBorder="1" applyAlignment="1">
      <alignment horizontal="center" vertical="top" wrapText="1"/>
    </xf>
    <xf numFmtId="0" fontId="15" fillId="10" borderId="3" xfId="2" applyFont="1" applyFill="1" applyBorder="1" applyAlignment="1">
      <alignment horizontal="center" vertical="top" wrapText="1"/>
    </xf>
    <xf numFmtId="0" fontId="15" fillId="14" borderId="3" xfId="2" applyFont="1" applyFill="1" applyBorder="1" applyAlignment="1">
      <alignment horizontal="center" vertical="top" wrapText="1"/>
    </xf>
    <xf numFmtId="0" fontId="15" fillId="14" borderId="3" xfId="2" applyFont="1" applyFill="1" applyBorder="1" applyAlignment="1">
      <alignment horizontal="center" vertical="center" wrapText="1"/>
    </xf>
    <xf numFmtId="0" fontId="16" fillId="0" borderId="0" xfId="0" applyFont="1"/>
    <xf numFmtId="3" fontId="8" fillId="17" borderId="2" xfId="2" applyNumberFormat="1" applyFont="1" applyFill="1" applyBorder="1" applyAlignment="1">
      <alignment horizontal="center" vertical="center" wrapText="1"/>
    </xf>
    <xf numFmtId="0" fontId="8" fillId="0" borderId="0" xfId="2" applyFont="1" applyFill="1"/>
    <xf numFmtId="49" fontId="8" fillId="0" borderId="0" xfId="2" applyNumberFormat="1" applyFont="1" applyFill="1"/>
    <xf numFmtId="165" fontId="4" fillId="18" borderId="2" xfId="0" applyNumberFormat="1" applyFont="1" applyFill="1" applyBorder="1" applyAlignment="1">
      <alignment horizontal="center" vertical="center" wrapText="1"/>
    </xf>
    <xf numFmtId="0" fontId="8" fillId="0" borderId="0" xfId="2" applyFont="1" applyFill="1" applyBorder="1"/>
    <xf numFmtId="165" fontId="4" fillId="0" borderId="0" xfId="0" applyNumberFormat="1" applyFont="1" applyFill="1" applyBorder="1" applyAlignment="1">
      <alignment horizontal="center" vertical="center" wrapText="1"/>
    </xf>
    <xf numFmtId="0" fontId="8" fillId="0" borderId="0" xfId="2" applyFont="1" applyBorder="1"/>
    <xf numFmtId="165" fontId="4" fillId="19" borderId="2" xfId="0" applyNumberFormat="1" applyFont="1" applyFill="1" applyBorder="1" applyAlignment="1">
      <alignment horizontal="center" vertical="center" wrapText="1"/>
    </xf>
    <xf numFmtId="4" fontId="4" fillId="18" borderId="2" xfId="0" applyNumberFormat="1" applyFont="1" applyFill="1" applyBorder="1" applyAlignment="1">
      <alignment horizontal="center" vertical="center" wrapText="1"/>
    </xf>
    <xf numFmtId="167" fontId="4" fillId="18" borderId="2" xfId="0" applyNumberFormat="1" applyFont="1" applyFill="1" applyBorder="1" applyAlignment="1">
      <alignment horizontal="center" vertical="center" wrapText="1"/>
    </xf>
    <xf numFmtId="0" fontId="12" fillId="21" borderId="3" xfId="2" applyFont="1" applyFill="1" applyBorder="1" applyAlignment="1">
      <alignment vertical="center" wrapText="1"/>
    </xf>
    <xf numFmtId="0" fontId="15" fillId="21" borderId="2" xfId="2" applyFont="1" applyFill="1" applyBorder="1" applyAlignment="1">
      <alignment horizontal="center" vertical="center" wrapText="1"/>
    </xf>
    <xf numFmtId="0" fontId="8" fillId="20" borderId="2" xfId="2" applyFont="1" applyFill="1" applyBorder="1" applyAlignment="1">
      <alignment horizontal="center" vertical="top" wrapText="1"/>
    </xf>
    <xf numFmtId="0" fontId="17" fillId="14" borderId="3" xfId="2" applyFont="1" applyFill="1" applyBorder="1" applyAlignment="1">
      <alignment horizontal="center" vertical="center" wrapText="1"/>
    </xf>
    <xf numFmtId="1" fontId="17" fillId="14" borderId="3" xfId="2" applyNumberFormat="1" applyFont="1" applyFill="1" applyBorder="1" applyAlignment="1">
      <alignment horizontal="center" vertical="center" wrapText="1"/>
    </xf>
    <xf numFmtId="1" fontId="17" fillId="14" borderId="2" xfId="2" applyNumberFormat="1" applyFont="1" applyFill="1" applyBorder="1" applyAlignment="1">
      <alignment horizontal="center" vertical="center" wrapText="1"/>
    </xf>
    <xf numFmtId="0" fontId="14" fillId="0" borderId="2" xfId="0" applyFont="1" applyBorder="1"/>
    <xf numFmtId="0" fontId="16" fillId="0" borderId="2" xfId="0" applyFont="1" applyBorder="1"/>
    <xf numFmtId="0" fontId="17" fillId="25" borderId="3" xfId="2" applyFont="1" applyFill="1" applyBorder="1" applyAlignment="1">
      <alignment horizontal="center" vertical="center" wrapText="1"/>
    </xf>
    <xf numFmtId="0" fontId="15" fillId="25" borderId="3" xfId="2" applyFont="1" applyFill="1" applyBorder="1" applyAlignment="1">
      <alignment horizontal="center" vertical="center" wrapText="1"/>
    </xf>
    <xf numFmtId="1" fontId="8" fillId="25" borderId="3" xfId="2" applyNumberFormat="1" applyFont="1" applyFill="1" applyBorder="1" applyAlignment="1">
      <alignment horizontal="center" vertical="center" wrapText="1"/>
    </xf>
    <xf numFmtId="0" fontId="18" fillId="26" borderId="3" xfId="2" applyFont="1" applyFill="1" applyBorder="1" applyAlignment="1">
      <alignment horizontal="center" vertical="center" wrapText="1"/>
    </xf>
    <xf numFmtId="1" fontId="18" fillId="26" borderId="3" xfId="2" applyNumberFormat="1" applyFont="1" applyFill="1" applyBorder="1" applyAlignment="1">
      <alignment horizontal="center" vertical="center" wrapText="1"/>
    </xf>
    <xf numFmtId="1" fontId="18" fillId="26" borderId="2" xfId="2" applyNumberFormat="1" applyFont="1" applyFill="1" applyBorder="1" applyAlignment="1">
      <alignment horizontal="center" vertical="center" wrapText="1"/>
    </xf>
    <xf numFmtId="0" fontId="9" fillId="26" borderId="3" xfId="2" applyFont="1" applyFill="1" applyBorder="1" applyAlignment="1">
      <alignment horizontal="center" vertical="center" wrapText="1"/>
    </xf>
    <xf numFmtId="0" fontId="17" fillId="26" borderId="3" xfId="2" applyFont="1" applyFill="1" applyBorder="1" applyAlignment="1">
      <alignment horizontal="center" vertical="center" wrapText="1"/>
    </xf>
    <xf numFmtId="0" fontId="17" fillId="26" borderId="2" xfId="2" applyFont="1" applyFill="1" applyBorder="1" applyAlignment="1">
      <alignment horizontal="center" vertical="top" wrapText="1"/>
    </xf>
    <xf numFmtId="49" fontId="17" fillId="26" borderId="2" xfId="2" applyNumberFormat="1" applyFont="1" applyFill="1" applyBorder="1" applyAlignment="1">
      <alignment horizontal="center" vertical="top" wrapText="1"/>
    </xf>
    <xf numFmtId="0" fontId="9" fillId="8" borderId="5" xfId="2" applyFont="1" applyFill="1" applyBorder="1" applyAlignment="1">
      <alignment horizontal="left" vertical="top" wrapText="1"/>
    </xf>
    <xf numFmtId="0" fontId="9" fillId="8" borderId="4" xfId="2" applyFont="1" applyFill="1" applyBorder="1" applyAlignment="1">
      <alignment horizontal="left" vertical="top" wrapText="1"/>
    </xf>
    <xf numFmtId="0" fontId="8" fillId="0" borderId="4" xfId="2" applyFont="1" applyBorder="1" applyAlignment="1">
      <alignment horizontal="left" wrapText="1"/>
    </xf>
    <xf numFmtId="0" fontId="9" fillId="0" borderId="1" xfId="2" applyFont="1" applyBorder="1" applyAlignment="1">
      <alignment wrapText="1"/>
    </xf>
    <xf numFmtId="0" fontId="9" fillId="11" borderId="4" xfId="2" applyFont="1" applyFill="1" applyBorder="1" applyAlignment="1">
      <alignment horizontal="left" vertical="top" wrapText="1"/>
    </xf>
    <xf numFmtId="0" fontId="9" fillId="9" borderId="5" xfId="2" applyFont="1" applyFill="1" applyBorder="1" applyAlignment="1">
      <alignment horizontal="left" vertical="top" wrapText="1"/>
    </xf>
    <xf numFmtId="0" fontId="9" fillId="9" borderId="4" xfId="2" applyFont="1" applyFill="1" applyBorder="1" applyAlignment="1">
      <alignment horizontal="left" vertical="top" wrapText="1"/>
    </xf>
    <xf numFmtId="0" fontId="9" fillId="9" borderId="6" xfId="2" applyFont="1" applyFill="1" applyBorder="1" applyAlignment="1">
      <alignment horizontal="left" vertical="top" wrapText="1"/>
    </xf>
    <xf numFmtId="0" fontId="9" fillId="7" borderId="4" xfId="2" applyFont="1" applyFill="1" applyBorder="1" applyAlignment="1">
      <alignment horizontal="left" vertical="top" wrapText="1"/>
    </xf>
    <xf numFmtId="0" fontId="9" fillId="7" borderId="6" xfId="2" applyFont="1" applyFill="1" applyBorder="1" applyAlignment="1">
      <alignment horizontal="left" vertical="top" wrapText="1"/>
    </xf>
    <xf numFmtId="0" fontId="9" fillId="3" borderId="4" xfId="2" applyFont="1" applyFill="1" applyBorder="1" applyAlignment="1">
      <alignment horizontal="left" vertical="top" wrapText="1"/>
    </xf>
    <xf numFmtId="0" fontId="9" fillId="10" borderId="7" xfId="2" applyFont="1" applyFill="1" applyBorder="1" applyAlignment="1">
      <alignment horizontal="left" vertical="top" wrapText="1"/>
    </xf>
    <xf numFmtId="0" fontId="9" fillId="10" borderId="1" xfId="2" applyFont="1" applyFill="1" applyBorder="1" applyAlignment="1">
      <alignment horizontal="left" vertical="top" wrapText="1"/>
    </xf>
    <xf numFmtId="0" fontId="9" fillId="10" borderId="8" xfId="2" applyFont="1" applyFill="1" applyBorder="1" applyAlignment="1">
      <alignment horizontal="left" vertical="top" wrapText="1"/>
    </xf>
    <xf numFmtId="0" fontId="9" fillId="6" borderId="4" xfId="2" applyFont="1" applyFill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8" fillId="0" borderId="6" xfId="2" applyFont="1" applyBorder="1" applyAlignment="1">
      <alignment horizontal="left" vertical="top" wrapText="1"/>
    </xf>
    <xf numFmtId="0" fontId="9" fillId="4" borderId="5" xfId="2" applyFont="1" applyFill="1" applyBorder="1" applyAlignment="1">
      <alignment horizontal="left" vertical="top" wrapText="1"/>
    </xf>
    <xf numFmtId="0" fontId="9" fillId="4" borderId="4" xfId="2" applyFont="1" applyFill="1" applyBorder="1" applyAlignment="1">
      <alignment horizontal="left" vertical="top" wrapText="1"/>
    </xf>
  </cellXfs>
  <cellStyles count="9">
    <cellStyle name="Гиперссылка 2" xfId="3"/>
    <cellStyle name="Гиперссылка 3" xfId="4"/>
    <cellStyle name="Нейтральный" xfId="1" builtinId="28"/>
    <cellStyle name="Обычный" xfId="0" builtinId="0"/>
    <cellStyle name="Обычный 2" xfId="2"/>
    <cellStyle name="Обычный 2 2" xfId="5"/>
    <cellStyle name="Обычный 3" xfId="6"/>
    <cellStyle name="Процентный 2" xfId="7"/>
    <cellStyle name="Финансовый 2" xfId="8"/>
  </cellStyles>
  <dxfs count="0"/>
  <tableStyles count="0" defaultTableStyle="TableStyleMedium2" defaultPivotStyle="PivotStyleMedium9"/>
  <colors>
    <mruColors>
      <color rgb="FFFFCC99"/>
      <color rgb="FFFF99CC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"/>
  <sheetViews>
    <sheetView tabSelected="1" workbookViewId="0">
      <pane xSplit="1" topLeftCell="B1" activePane="topRight" state="frozen"/>
      <selection pane="topRight" activeCell="CL13" sqref="CL12:CL13"/>
    </sheetView>
  </sheetViews>
  <sheetFormatPr defaultRowHeight="12" x14ac:dyDescent="0.2"/>
  <cols>
    <col min="1" max="1" width="11.140625" style="2" customWidth="1"/>
    <col min="2" max="2" width="6.42578125" style="2" customWidth="1"/>
    <col min="3" max="3" width="9.28515625" style="2" bestFit="1" customWidth="1"/>
    <col min="4" max="4" width="5.42578125" style="2" customWidth="1"/>
    <col min="5" max="5" width="9.28515625" style="2" bestFit="1" customWidth="1"/>
    <col min="6" max="6" width="5.5703125" style="93" customWidth="1"/>
    <col min="7" max="7" width="9.28515625" style="2" bestFit="1" customWidth="1"/>
    <col min="8" max="8" width="4.85546875" style="2" customWidth="1"/>
    <col min="9" max="9" width="9.28515625" style="2" bestFit="1" customWidth="1"/>
    <col min="10" max="10" width="4.7109375" style="2" customWidth="1"/>
    <col min="11" max="11" width="9.28515625" style="2" bestFit="1" customWidth="1"/>
    <col min="12" max="12" width="4.85546875" style="2" customWidth="1"/>
    <col min="13" max="13" width="9.28515625" style="2" bestFit="1" customWidth="1"/>
    <col min="14" max="14" width="5.5703125" style="2" customWidth="1"/>
    <col min="15" max="16" width="10.140625" style="2" bestFit="1" customWidth="1"/>
    <col min="17" max="17" width="9.28515625" style="97" bestFit="1" customWidth="1"/>
    <col min="18" max="18" width="5.42578125" style="2" customWidth="1"/>
    <col min="19" max="21" width="9.28515625" style="2" bestFit="1" customWidth="1"/>
    <col min="22" max="22" width="4.7109375" style="2" customWidth="1"/>
    <col min="23" max="25" width="9.28515625" style="2" bestFit="1" customWidth="1"/>
    <col min="26" max="26" width="5.140625" style="2" customWidth="1"/>
    <col min="27" max="29" width="9.28515625" style="2" bestFit="1" customWidth="1"/>
    <col min="30" max="30" width="5.42578125" style="2" customWidth="1"/>
    <col min="31" max="31" width="10" style="2" customWidth="1"/>
    <col min="32" max="32" width="9.28515625" style="2" bestFit="1" customWidth="1"/>
    <col min="33" max="33" width="5.7109375" style="2" customWidth="1"/>
    <col min="34" max="34" width="5.42578125" style="2" customWidth="1"/>
    <col min="35" max="35" width="11" style="2" customWidth="1"/>
    <col min="36" max="37" width="5.140625" style="2" customWidth="1"/>
    <col min="38" max="38" width="9.28515625" style="2" bestFit="1" customWidth="1"/>
    <col min="39" max="39" width="5.5703125" style="2" customWidth="1"/>
    <col min="40" max="40" width="9.28515625" style="2" bestFit="1" customWidth="1"/>
    <col min="41" max="41" width="5.85546875" style="2" customWidth="1"/>
    <col min="42" max="42" width="7.85546875" style="2" customWidth="1"/>
    <col min="43" max="43" width="5.7109375" style="2" customWidth="1"/>
    <col min="44" max="44" width="7" style="2" customWidth="1"/>
    <col min="45" max="45" width="5.42578125" style="2" customWidth="1"/>
    <col min="46" max="46" width="12.85546875" style="2" customWidth="1"/>
    <col min="47" max="47" width="5.28515625" style="2" customWidth="1"/>
    <col min="48" max="48" width="4.7109375" style="2" customWidth="1"/>
    <col min="49" max="49" width="7.42578125" style="2" customWidth="1"/>
    <col min="50" max="50" width="5.140625" style="2" customWidth="1"/>
    <col min="51" max="51" width="9.28515625" style="2" bestFit="1" customWidth="1"/>
    <col min="52" max="52" width="5.140625" style="2" customWidth="1"/>
    <col min="53" max="53" width="8.28515625" style="2" customWidth="1"/>
    <col min="54" max="54" width="5.5703125" style="2" customWidth="1"/>
    <col min="55" max="55" width="6.7109375" style="2" customWidth="1"/>
    <col min="56" max="56" width="8" style="2" customWidth="1"/>
    <col min="57" max="57" width="5.42578125" style="2" customWidth="1"/>
    <col min="58" max="58" width="11.140625" style="2" customWidth="1"/>
    <col min="59" max="59" width="6.85546875" style="2" customWidth="1"/>
    <col min="60" max="60" width="7.5703125" style="2" customWidth="1"/>
    <col min="61" max="61" width="4.5703125" style="2" customWidth="1"/>
    <col min="62" max="62" width="7.42578125" style="2" customWidth="1"/>
    <col min="63" max="63" width="4.7109375" style="2" customWidth="1"/>
    <col min="64" max="64" width="6" style="2" customWidth="1"/>
    <col min="65" max="65" width="10.85546875" style="2" customWidth="1"/>
    <col min="66" max="66" width="5.140625" style="2" customWidth="1"/>
    <col min="67" max="67" width="7.5703125" style="2" customWidth="1"/>
    <col min="68" max="68" width="4" style="2" customWidth="1"/>
    <col min="69" max="69" width="7" style="2" customWidth="1"/>
    <col min="70" max="70" width="7.85546875" style="2" customWidth="1"/>
    <col min="71" max="71" width="4.28515625" style="2" customWidth="1"/>
    <col min="72" max="72" width="10.42578125" style="2" customWidth="1"/>
    <col min="73" max="73" width="4.85546875" style="2" customWidth="1"/>
    <col min="74" max="74" width="12.28515625" style="2" customWidth="1"/>
    <col min="75" max="75" width="5.28515625" style="2" customWidth="1"/>
    <col min="76" max="76" width="7.7109375" style="2" customWidth="1"/>
    <col min="77" max="77" width="5" style="2" customWidth="1"/>
    <col min="78" max="78" width="6.5703125" style="2" customWidth="1"/>
    <col min="79" max="79" width="8.5703125" style="2" customWidth="1"/>
    <col min="80" max="80" width="8.42578125" style="2" customWidth="1"/>
    <col min="81" max="81" width="8" style="2" customWidth="1"/>
    <col min="82" max="82" width="14.7109375" style="2" customWidth="1"/>
    <col min="83" max="83" width="16" style="2" customWidth="1"/>
    <col min="84" max="16384" width="9.140625" style="2"/>
  </cols>
  <sheetData>
    <row r="1" spans="1:83" x14ac:dyDescent="0.2">
      <c r="A1" s="1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"/>
      <c r="O1" s="1"/>
      <c r="P1" s="1"/>
      <c r="Q1" s="9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3" x14ac:dyDescent="0.2">
      <c r="A2" s="3"/>
      <c r="B2" s="3" t="s">
        <v>1</v>
      </c>
      <c r="C2" s="3">
        <v>1</v>
      </c>
      <c r="D2" s="3"/>
      <c r="E2" s="3"/>
      <c r="F2" s="90"/>
      <c r="G2" s="3"/>
      <c r="H2" s="3"/>
      <c r="I2" s="3"/>
      <c r="J2" s="3"/>
      <c r="K2" s="3"/>
      <c r="L2" s="3"/>
      <c r="M2" s="3"/>
      <c r="N2" s="3"/>
      <c r="O2" s="3"/>
      <c r="P2" s="3"/>
      <c r="Q2" s="9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>
        <v>7</v>
      </c>
      <c r="AG2" s="4"/>
      <c r="AH2" s="4"/>
      <c r="AI2" s="3">
        <v>10</v>
      </c>
      <c r="AJ2" s="3"/>
      <c r="AK2" s="3"/>
      <c r="AL2" s="3">
        <v>11</v>
      </c>
      <c r="AM2" s="3"/>
      <c r="AN2" s="3">
        <v>12</v>
      </c>
      <c r="AO2" s="3"/>
      <c r="AP2" s="3"/>
      <c r="AQ2" s="3"/>
      <c r="AR2" s="3">
        <v>13</v>
      </c>
      <c r="AS2" s="3"/>
      <c r="AT2" s="3">
        <v>15</v>
      </c>
      <c r="AU2" s="3"/>
      <c r="AV2" s="3"/>
      <c r="AW2" s="3">
        <v>19</v>
      </c>
      <c r="AX2" s="3"/>
      <c r="AY2" s="3">
        <v>20</v>
      </c>
      <c r="AZ2" s="3"/>
      <c r="BA2" s="3">
        <v>21</v>
      </c>
      <c r="BB2" s="3"/>
      <c r="BC2" s="3"/>
      <c r="BD2" s="3">
        <v>22</v>
      </c>
      <c r="BE2" s="3"/>
      <c r="BG2" s="3"/>
      <c r="BH2" s="3"/>
      <c r="BI2" s="3"/>
      <c r="BJ2" s="3">
        <v>23</v>
      </c>
      <c r="BK2" s="3"/>
      <c r="BL2" s="3"/>
      <c r="BM2" s="3">
        <v>25</v>
      </c>
      <c r="BN2" s="3"/>
      <c r="BO2" s="3">
        <v>26</v>
      </c>
      <c r="BP2" s="3"/>
      <c r="BQ2" s="3"/>
      <c r="BR2" s="3">
        <v>27</v>
      </c>
      <c r="BS2" s="3"/>
      <c r="BT2" s="3">
        <v>28</v>
      </c>
      <c r="BU2" s="3"/>
      <c r="BV2" s="3">
        <v>29</v>
      </c>
      <c r="BW2" s="6"/>
      <c r="BX2" s="6">
        <v>30</v>
      </c>
      <c r="BY2" s="6"/>
      <c r="BZ2" s="6"/>
      <c r="CA2" s="5"/>
      <c r="CB2" s="5"/>
      <c r="CC2" s="5"/>
      <c r="CD2" s="5"/>
    </row>
    <row r="3" spans="1:83" ht="48" x14ac:dyDescent="0.2">
      <c r="A3" s="7"/>
      <c r="B3" s="8" t="s">
        <v>2</v>
      </c>
      <c r="C3" s="157" t="s">
        <v>111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9"/>
      <c r="AF3" s="164" t="s">
        <v>3</v>
      </c>
      <c r="AG3" s="165"/>
      <c r="AH3" s="165"/>
      <c r="AI3" s="10"/>
      <c r="AJ3" s="11"/>
      <c r="AK3" s="12"/>
      <c r="AL3" s="161" t="s">
        <v>4</v>
      </c>
      <c r="AM3" s="162"/>
      <c r="AN3" s="162"/>
      <c r="AO3" s="162"/>
      <c r="AP3" s="162"/>
      <c r="AQ3" s="162"/>
      <c r="AR3" s="162"/>
      <c r="AS3" s="162"/>
      <c r="AT3" s="162"/>
      <c r="AU3" s="162"/>
      <c r="AV3" s="163"/>
      <c r="AW3" s="155" t="s">
        <v>110</v>
      </c>
      <c r="AX3" s="155"/>
      <c r="AY3" s="155"/>
      <c r="AZ3" s="155"/>
      <c r="BA3" s="155"/>
      <c r="BB3" s="156"/>
      <c r="BC3" s="13"/>
      <c r="BD3" s="147" t="s">
        <v>5</v>
      </c>
      <c r="BE3" s="149"/>
      <c r="BF3" s="147"/>
      <c r="BG3" s="148"/>
      <c r="BH3" s="147"/>
      <c r="BI3" s="149"/>
      <c r="BJ3" s="14"/>
      <c r="BK3" s="14"/>
      <c r="BL3" s="15"/>
      <c r="BM3" s="152" t="s">
        <v>6</v>
      </c>
      <c r="BN3" s="153"/>
      <c r="BO3" s="153"/>
      <c r="BP3" s="154"/>
      <c r="BQ3" s="16"/>
      <c r="BR3" s="158" t="s">
        <v>7</v>
      </c>
      <c r="BS3" s="159"/>
      <c r="BT3" s="159"/>
      <c r="BU3" s="159"/>
      <c r="BV3" s="159"/>
      <c r="BW3" s="159"/>
      <c r="BX3" s="159"/>
      <c r="BY3" s="160"/>
      <c r="BZ3" s="17"/>
      <c r="CA3" s="151"/>
      <c r="CB3" s="151"/>
      <c r="CC3" s="151"/>
      <c r="CD3" s="151"/>
    </row>
    <row r="4" spans="1:83" s="89" customFormat="1" ht="112.5" customHeight="1" x14ac:dyDescent="0.2">
      <c r="A4" s="72"/>
      <c r="B4" s="73" t="s">
        <v>8</v>
      </c>
      <c r="C4" s="74" t="s">
        <v>9</v>
      </c>
      <c r="D4" s="75" t="s">
        <v>10</v>
      </c>
      <c r="E4" s="74" t="s">
        <v>79</v>
      </c>
      <c r="F4" s="91" t="s">
        <v>10</v>
      </c>
      <c r="G4" s="74" t="s">
        <v>11</v>
      </c>
      <c r="H4" s="75" t="s">
        <v>10</v>
      </c>
      <c r="I4" s="74" t="s">
        <v>12</v>
      </c>
      <c r="J4" s="75" t="s">
        <v>10</v>
      </c>
      <c r="K4" s="74" t="s">
        <v>13</v>
      </c>
      <c r="L4" s="75" t="s">
        <v>10</v>
      </c>
      <c r="M4" s="74" t="s">
        <v>14</v>
      </c>
      <c r="N4" s="75" t="s">
        <v>10</v>
      </c>
      <c r="O4" s="74" t="s">
        <v>15</v>
      </c>
      <c r="P4" s="74" t="s">
        <v>16</v>
      </c>
      <c r="Q4" s="96" t="s">
        <v>17</v>
      </c>
      <c r="R4" s="76" t="s">
        <v>10</v>
      </c>
      <c r="S4" s="74" t="s">
        <v>18</v>
      </c>
      <c r="T4" s="74" t="s">
        <v>19</v>
      </c>
      <c r="U4" s="74" t="s">
        <v>17</v>
      </c>
      <c r="V4" s="76" t="s">
        <v>10</v>
      </c>
      <c r="W4" s="74" t="s">
        <v>20</v>
      </c>
      <c r="X4" s="74" t="s">
        <v>21</v>
      </c>
      <c r="Y4" s="74" t="s">
        <v>17</v>
      </c>
      <c r="Z4" s="76" t="s">
        <v>10</v>
      </c>
      <c r="AA4" s="74" t="s">
        <v>22</v>
      </c>
      <c r="AB4" s="74" t="s">
        <v>23</v>
      </c>
      <c r="AC4" s="74" t="s">
        <v>17</v>
      </c>
      <c r="AD4" s="76" t="s">
        <v>10</v>
      </c>
      <c r="AE4" s="144" t="s">
        <v>112</v>
      </c>
      <c r="AF4" s="78" t="s">
        <v>25</v>
      </c>
      <c r="AG4" s="98"/>
      <c r="AH4" s="76" t="s">
        <v>10</v>
      </c>
      <c r="AI4" s="78" t="s">
        <v>26</v>
      </c>
      <c r="AJ4" s="76" t="s">
        <v>10</v>
      </c>
      <c r="AK4" s="77" t="s">
        <v>24</v>
      </c>
      <c r="AL4" s="79" t="s">
        <v>27</v>
      </c>
      <c r="AM4" s="76" t="s">
        <v>10</v>
      </c>
      <c r="AN4" s="79" t="s">
        <v>28</v>
      </c>
      <c r="AO4" s="76" t="s">
        <v>10</v>
      </c>
      <c r="AP4" s="80" t="s">
        <v>29</v>
      </c>
      <c r="AQ4" s="76" t="s">
        <v>10</v>
      </c>
      <c r="AR4" s="80" t="s">
        <v>30</v>
      </c>
      <c r="AS4" s="76" t="s">
        <v>10</v>
      </c>
      <c r="AT4" s="129" t="s">
        <v>31</v>
      </c>
      <c r="AU4" s="76" t="s">
        <v>10</v>
      </c>
      <c r="AV4" s="77" t="s">
        <v>24</v>
      </c>
      <c r="AW4" s="81" t="s">
        <v>32</v>
      </c>
      <c r="AX4" s="76" t="s">
        <v>10</v>
      </c>
      <c r="AY4" s="82" t="s">
        <v>33</v>
      </c>
      <c r="AZ4" s="76" t="s">
        <v>10</v>
      </c>
      <c r="BA4" s="82" t="s">
        <v>34</v>
      </c>
      <c r="BB4" s="76" t="s">
        <v>10</v>
      </c>
      <c r="BC4" s="77" t="s">
        <v>24</v>
      </c>
      <c r="BD4" s="83" t="s">
        <v>35</v>
      </c>
      <c r="BE4" s="76" t="s">
        <v>10</v>
      </c>
      <c r="BF4" s="83" t="s">
        <v>36</v>
      </c>
      <c r="BG4" s="84" t="s">
        <v>10</v>
      </c>
      <c r="BH4" s="83" t="s">
        <v>37</v>
      </c>
      <c r="BI4" s="84" t="s">
        <v>10</v>
      </c>
      <c r="BJ4" s="85" t="s">
        <v>38</v>
      </c>
      <c r="BK4" s="76" t="s">
        <v>10</v>
      </c>
      <c r="BL4" s="77" t="s">
        <v>24</v>
      </c>
      <c r="BM4" s="86" t="s">
        <v>39</v>
      </c>
      <c r="BN4" s="76" t="s">
        <v>10</v>
      </c>
      <c r="BO4" s="86" t="s">
        <v>40</v>
      </c>
      <c r="BP4" s="76" t="s">
        <v>10</v>
      </c>
      <c r="BQ4" s="77" t="s">
        <v>24</v>
      </c>
      <c r="BR4" s="87" t="s">
        <v>41</v>
      </c>
      <c r="BS4" s="76" t="s">
        <v>10</v>
      </c>
      <c r="BT4" s="87" t="s">
        <v>42</v>
      </c>
      <c r="BU4" s="76" t="s">
        <v>10</v>
      </c>
      <c r="BV4" s="87" t="s">
        <v>43</v>
      </c>
      <c r="BW4" s="76" t="s">
        <v>10</v>
      </c>
      <c r="BX4" s="88" t="s">
        <v>44</v>
      </c>
      <c r="BY4" s="76" t="s">
        <v>10</v>
      </c>
      <c r="BZ4" s="77" t="s">
        <v>24</v>
      </c>
      <c r="CA4" s="132" t="s">
        <v>114</v>
      </c>
      <c r="CB4" s="132" t="s">
        <v>113</v>
      </c>
      <c r="CC4" s="137" t="s">
        <v>115</v>
      </c>
      <c r="CD4" s="143" t="s">
        <v>116</v>
      </c>
      <c r="CE4" s="135"/>
    </row>
    <row r="5" spans="1:83" s="118" customFormat="1" ht="21" customHeight="1" x14ac:dyDescent="0.15">
      <c r="A5" s="100"/>
      <c r="B5" s="100" t="s">
        <v>45</v>
      </c>
      <c r="C5" s="100" t="s">
        <v>46</v>
      </c>
      <c r="D5" s="100"/>
      <c r="E5" s="100" t="s">
        <v>47</v>
      </c>
      <c r="F5" s="101"/>
      <c r="G5" s="100" t="s">
        <v>47</v>
      </c>
      <c r="H5" s="100"/>
      <c r="I5" s="100" t="s">
        <v>47</v>
      </c>
      <c r="J5" s="100"/>
      <c r="K5" s="100" t="s">
        <v>47</v>
      </c>
      <c r="L5" s="100"/>
      <c r="M5" s="100" t="s">
        <v>47</v>
      </c>
      <c r="N5" s="100"/>
      <c r="O5" s="100"/>
      <c r="P5" s="100"/>
      <c r="Q5" s="102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45"/>
      <c r="AF5" s="104" t="s">
        <v>48</v>
      </c>
      <c r="AG5" s="104"/>
      <c r="AH5" s="105"/>
      <c r="AI5" s="104" t="s">
        <v>47</v>
      </c>
      <c r="AJ5" s="105"/>
      <c r="AK5" s="103"/>
      <c r="AL5" s="106" t="s">
        <v>47</v>
      </c>
      <c r="AM5" s="105"/>
      <c r="AN5" s="106" t="s">
        <v>49</v>
      </c>
      <c r="AO5" s="100"/>
      <c r="AP5" s="106" t="s">
        <v>50</v>
      </c>
      <c r="AQ5" s="100"/>
      <c r="AR5" s="106" t="s">
        <v>47</v>
      </c>
      <c r="AS5" s="100"/>
      <c r="AT5" s="130" t="s">
        <v>47</v>
      </c>
      <c r="AU5" s="100"/>
      <c r="AV5" s="103"/>
      <c r="AW5" s="107" t="s">
        <v>47</v>
      </c>
      <c r="AX5" s="100"/>
      <c r="AY5" s="107" t="s">
        <v>47</v>
      </c>
      <c r="AZ5" s="100"/>
      <c r="BA5" s="107" t="s">
        <v>47</v>
      </c>
      <c r="BB5" s="100"/>
      <c r="BC5" s="103"/>
      <c r="BD5" s="108" t="s">
        <v>35</v>
      </c>
      <c r="BE5" s="109"/>
      <c r="BF5" s="108" t="s">
        <v>51</v>
      </c>
      <c r="BG5" s="110"/>
      <c r="BH5" s="108" t="s">
        <v>35</v>
      </c>
      <c r="BI5" s="109"/>
      <c r="BJ5" s="111" t="s">
        <v>52</v>
      </c>
      <c r="BK5" s="100"/>
      <c r="BL5" s="103"/>
      <c r="BM5" s="112" t="s">
        <v>47</v>
      </c>
      <c r="BN5" s="100"/>
      <c r="BO5" s="112" t="s">
        <v>47</v>
      </c>
      <c r="BP5" s="100"/>
      <c r="BQ5" s="103"/>
      <c r="BR5" s="113" t="s">
        <v>53</v>
      </c>
      <c r="BS5" s="100"/>
      <c r="BT5" s="113" t="s">
        <v>54</v>
      </c>
      <c r="BU5" s="100"/>
      <c r="BV5" s="113" t="s">
        <v>54</v>
      </c>
      <c r="BW5" s="114"/>
      <c r="BX5" s="115" t="s">
        <v>55</v>
      </c>
      <c r="BY5" s="114"/>
      <c r="BZ5" s="116"/>
      <c r="CA5" s="117"/>
      <c r="CB5" s="117"/>
      <c r="CC5" s="138"/>
      <c r="CD5" s="140"/>
      <c r="CE5" s="136"/>
    </row>
    <row r="6" spans="1:83" ht="33.75" customHeight="1" x14ac:dyDescent="0.2">
      <c r="A6" s="25" t="s">
        <v>56</v>
      </c>
      <c r="B6" s="26"/>
      <c r="C6" s="122">
        <v>21238.29201101929</v>
      </c>
      <c r="D6" s="27">
        <v>9</v>
      </c>
      <c r="E6" s="122">
        <v>32.908902546584713</v>
      </c>
      <c r="F6" s="46" t="s">
        <v>108</v>
      </c>
      <c r="G6" s="122">
        <v>67.091097453415287</v>
      </c>
      <c r="H6" s="27">
        <v>14</v>
      </c>
      <c r="I6" s="122">
        <v>26.319842080947513</v>
      </c>
      <c r="J6" s="119">
        <v>9</v>
      </c>
      <c r="K6" s="122">
        <v>104.7</v>
      </c>
      <c r="L6" s="27">
        <v>2</v>
      </c>
      <c r="M6" s="122">
        <v>90.5</v>
      </c>
      <c r="N6" s="27">
        <v>7</v>
      </c>
      <c r="O6" s="127">
        <v>60150</v>
      </c>
      <c r="P6" s="127">
        <v>58890</v>
      </c>
      <c r="Q6" s="127">
        <f>P6-O6</f>
        <v>-1260</v>
      </c>
      <c r="R6" s="27">
        <v>4</v>
      </c>
      <c r="S6" s="127">
        <v>635.88900000000001</v>
      </c>
      <c r="T6" s="127">
        <v>650.22610000000009</v>
      </c>
      <c r="U6" s="127">
        <f>T6-S6</f>
        <v>14.337100000000078</v>
      </c>
      <c r="V6" s="27">
        <v>7</v>
      </c>
      <c r="W6" s="127">
        <v>353.04899999999998</v>
      </c>
      <c r="X6" s="127">
        <v>410.91629999999998</v>
      </c>
      <c r="Y6" s="127">
        <f>X6-W6</f>
        <v>57.8673</v>
      </c>
      <c r="Z6" s="27">
        <v>8</v>
      </c>
      <c r="AA6" s="127">
        <v>1631</v>
      </c>
      <c r="AB6" s="127">
        <v>1711</v>
      </c>
      <c r="AC6" s="127">
        <f>AB6-AA6</f>
        <v>80</v>
      </c>
      <c r="AD6" s="27">
        <v>8</v>
      </c>
      <c r="AE6" s="146">
        <f>D6+F6+H6+J6+L6+N6+R6+V6+Z6+AD6</f>
        <v>83</v>
      </c>
      <c r="AF6" s="19" t="s">
        <v>96</v>
      </c>
      <c r="AG6" s="19">
        <v>7</v>
      </c>
      <c r="AH6" s="23">
        <v>3</v>
      </c>
      <c r="AI6" s="28">
        <v>100</v>
      </c>
      <c r="AJ6" s="24">
        <v>1</v>
      </c>
      <c r="AK6" s="29">
        <f>AH6+AJ6</f>
        <v>4</v>
      </c>
      <c r="AL6" s="30" t="s">
        <v>80</v>
      </c>
      <c r="AM6" s="24">
        <v>4</v>
      </c>
      <c r="AN6" s="31">
        <v>16.899999999999999</v>
      </c>
      <c r="AO6" s="24">
        <v>12</v>
      </c>
      <c r="AP6" s="31" t="s">
        <v>97</v>
      </c>
      <c r="AQ6" s="24">
        <v>2</v>
      </c>
      <c r="AR6" s="31">
        <v>2</v>
      </c>
      <c r="AS6" s="24">
        <v>10</v>
      </c>
      <c r="AT6" s="30">
        <v>5.8</v>
      </c>
      <c r="AU6" s="24">
        <v>13</v>
      </c>
      <c r="AV6" s="32">
        <f>AM6+AO6+AQ6+AS6+AU6</f>
        <v>41</v>
      </c>
      <c r="AW6" s="33">
        <v>100</v>
      </c>
      <c r="AX6" s="24">
        <v>1</v>
      </c>
      <c r="AY6" s="34" t="s">
        <v>81</v>
      </c>
      <c r="AZ6" s="23">
        <v>7</v>
      </c>
      <c r="BA6" s="35" t="s">
        <v>82</v>
      </c>
      <c r="BB6" s="23">
        <v>8</v>
      </c>
      <c r="BC6" s="29">
        <f>AX6+AZ6+BB6</f>
        <v>16</v>
      </c>
      <c r="BD6" s="22" t="s">
        <v>83</v>
      </c>
      <c r="BE6" s="23">
        <v>4</v>
      </c>
      <c r="BF6" s="36">
        <v>16</v>
      </c>
      <c r="BG6" s="24">
        <v>8</v>
      </c>
      <c r="BH6" s="22">
        <v>4</v>
      </c>
      <c r="BI6" s="23">
        <v>5</v>
      </c>
      <c r="BJ6" s="36">
        <v>1</v>
      </c>
      <c r="BK6" s="23">
        <v>1</v>
      </c>
      <c r="BL6" s="29">
        <f>BE6+BG6+BI6+BK6</f>
        <v>18</v>
      </c>
      <c r="BM6" s="37">
        <v>87</v>
      </c>
      <c r="BN6" s="23">
        <v>5</v>
      </c>
      <c r="BO6" s="37">
        <v>69</v>
      </c>
      <c r="BP6" s="23">
        <v>10</v>
      </c>
      <c r="BQ6" s="29">
        <f>BN6+BP6</f>
        <v>15</v>
      </c>
      <c r="BR6" s="38">
        <v>16</v>
      </c>
      <c r="BS6" s="23">
        <v>2</v>
      </c>
      <c r="BT6" s="38">
        <v>3</v>
      </c>
      <c r="BU6" s="23">
        <v>3</v>
      </c>
      <c r="BV6" s="38">
        <v>11</v>
      </c>
      <c r="BW6" s="23">
        <v>8</v>
      </c>
      <c r="BX6" s="38">
        <v>1</v>
      </c>
      <c r="BY6" s="23">
        <v>1</v>
      </c>
      <c r="BZ6" s="29">
        <f>BS6+BU6+BW6+BY6</f>
        <v>14</v>
      </c>
      <c r="CA6" s="133">
        <f>BZ6+BQ6+BL6+BC6+AV6+AK6</f>
        <v>108</v>
      </c>
      <c r="CB6" s="39">
        <f t="shared" ref="CB6:CB23" si="0">AE6*9</f>
        <v>747</v>
      </c>
      <c r="CC6" s="139">
        <f>CA6+CB6</f>
        <v>855</v>
      </c>
      <c r="CD6" s="141">
        <v>6</v>
      </c>
      <c r="CE6" s="25" t="s">
        <v>56</v>
      </c>
    </row>
    <row r="7" spans="1:83" ht="29.25" customHeight="1" x14ac:dyDescent="0.2">
      <c r="A7" s="25" t="s">
        <v>57</v>
      </c>
      <c r="B7" s="18"/>
      <c r="C7" s="122">
        <v>20682.128514056229</v>
      </c>
      <c r="D7" s="27">
        <v>12</v>
      </c>
      <c r="E7" s="122">
        <v>29.520741865331729</v>
      </c>
      <c r="F7" s="46" t="s">
        <v>100</v>
      </c>
      <c r="G7" s="122">
        <v>70.479258134668271</v>
      </c>
      <c r="H7" s="27">
        <v>7</v>
      </c>
      <c r="I7" s="122">
        <v>22.871445570555171</v>
      </c>
      <c r="J7" s="119">
        <v>13</v>
      </c>
      <c r="K7" s="122">
        <v>92.99</v>
      </c>
      <c r="L7" s="27">
        <v>6</v>
      </c>
      <c r="M7" s="122">
        <v>93.4</v>
      </c>
      <c r="N7" s="27">
        <v>5</v>
      </c>
      <c r="O7" s="127">
        <v>78630</v>
      </c>
      <c r="P7" s="127">
        <v>86080</v>
      </c>
      <c r="Q7" s="127">
        <f t="shared" ref="Q7:Q23" si="1">P7-O7</f>
        <v>7450</v>
      </c>
      <c r="R7" s="27">
        <v>10</v>
      </c>
      <c r="S7" s="127">
        <v>730.28699999999992</v>
      </c>
      <c r="T7" s="127">
        <v>846.34660000000008</v>
      </c>
      <c r="U7" s="127">
        <f t="shared" ref="U7:U23" si="2">T7-S7</f>
        <v>116.05960000000016</v>
      </c>
      <c r="V7" s="27">
        <v>15</v>
      </c>
      <c r="W7" s="127">
        <v>530.66800000000012</v>
      </c>
      <c r="X7" s="127">
        <v>636.31479999999999</v>
      </c>
      <c r="Y7" s="127">
        <f t="shared" ref="Y7:Y23" si="3">X7-W7</f>
        <v>105.64679999999987</v>
      </c>
      <c r="Z7" s="27">
        <v>12</v>
      </c>
      <c r="AA7" s="127">
        <v>1973.42</v>
      </c>
      <c r="AB7" s="127">
        <v>2289</v>
      </c>
      <c r="AC7" s="127">
        <f t="shared" ref="AC7:AC23" si="4">AB7-AA7</f>
        <v>315.57999999999993</v>
      </c>
      <c r="AD7" s="27">
        <v>12</v>
      </c>
      <c r="AE7" s="146">
        <f t="shared" ref="AE7:AE23" si="5">D7+F7+H7+J7+L7+N7+R7+V7+Z7+AD7</f>
        <v>99</v>
      </c>
      <c r="AF7" s="19" t="s">
        <v>84</v>
      </c>
      <c r="AG7" s="19">
        <v>5</v>
      </c>
      <c r="AH7" s="20">
        <v>5</v>
      </c>
      <c r="AI7" s="40">
        <v>100</v>
      </c>
      <c r="AJ7" s="24">
        <v>1</v>
      </c>
      <c r="AK7" s="29">
        <f t="shared" ref="AK7:AK23" si="6">AH7+AJ7</f>
        <v>6</v>
      </c>
      <c r="AL7" s="21">
        <v>0</v>
      </c>
      <c r="AM7" s="24">
        <v>1</v>
      </c>
      <c r="AN7" s="41">
        <v>17.7</v>
      </c>
      <c r="AO7" s="24">
        <v>14</v>
      </c>
      <c r="AP7" s="41">
        <v>1</v>
      </c>
      <c r="AQ7" s="24">
        <v>4</v>
      </c>
      <c r="AR7" s="41">
        <v>3.4</v>
      </c>
      <c r="AS7" s="24">
        <v>12</v>
      </c>
      <c r="AT7" s="30">
        <v>1.6</v>
      </c>
      <c r="AU7" s="24">
        <v>17</v>
      </c>
      <c r="AV7" s="32">
        <f t="shared" ref="AV7:AV23" si="7">AM7+AO7+AQ7+AS7+AU7</f>
        <v>48</v>
      </c>
      <c r="AW7" s="33">
        <v>100</v>
      </c>
      <c r="AX7" s="24">
        <v>1</v>
      </c>
      <c r="AY7" s="34">
        <v>96</v>
      </c>
      <c r="AZ7" s="23">
        <v>5</v>
      </c>
      <c r="BA7" s="42">
        <v>73</v>
      </c>
      <c r="BB7" s="23">
        <v>15</v>
      </c>
      <c r="BC7" s="29">
        <f t="shared" ref="BC7:BC23" si="8">AX7+AZ7+BB7</f>
        <v>21</v>
      </c>
      <c r="BD7" s="22">
        <v>5</v>
      </c>
      <c r="BE7" s="23">
        <v>5</v>
      </c>
      <c r="BF7" s="36">
        <v>15</v>
      </c>
      <c r="BG7" s="24">
        <v>9</v>
      </c>
      <c r="BH7" s="22">
        <v>0</v>
      </c>
      <c r="BI7" s="23">
        <v>9</v>
      </c>
      <c r="BJ7" s="36">
        <v>1</v>
      </c>
      <c r="BK7" s="23">
        <v>1</v>
      </c>
      <c r="BL7" s="29">
        <f t="shared" ref="BL7:BL23" si="9">BE7+BG7+BI7+BK7</f>
        <v>24</v>
      </c>
      <c r="BM7" s="37">
        <v>29</v>
      </c>
      <c r="BN7" s="23">
        <v>16</v>
      </c>
      <c r="BO7" s="37">
        <v>85</v>
      </c>
      <c r="BP7" s="23">
        <v>6</v>
      </c>
      <c r="BQ7" s="29">
        <f t="shared" ref="BQ7:BQ23" si="10">BN7+BP7</f>
        <v>22</v>
      </c>
      <c r="BR7" s="38">
        <v>12</v>
      </c>
      <c r="BS7" s="23">
        <v>5</v>
      </c>
      <c r="BT7" s="38">
        <v>3</v>
      </c>
      <c r="BU7" s="23">
        <v>3</v>
      </c>
      <c r="BV7" s="38">
        <v>10</v>
      </c>
      <c r="BW7" s="23">
        <v>9</v>
      </c>
      <c r="BX7" s="38">
        <v>1</v>
      </c>
      <c r="BY7" s="23">
        <v>1</v>
      </c>
      <c r="BZ7" s="29">
        <f t="shared" ref="BZ7:BZ23" si="11">BS7+BU7+BW7+BY7</f>
        <v>18</v>
      </c>
      <c r="CA7" s="133">
        <f t="shared" ref="CA7:CA23" si="12">BZ7+BQ7+BL7+BC7+AV7+AK7</f>
        <v>139</v>
      </c>
      <c r="CB7" s="39">
        <f t="shared" si="0"/>
        <v>891</v>
      </c>
      <c r="CC7" s="139">
        <f t="shared" ref="CC7:CC23" si="13">CA7+CB7</f>
        <v>1030</v>
      </c>
      <c r="CD7" s="141">
        <v>16</v>
      </c>
      <c r="CE7" s="25" t="s">
        <v>57</v>
      </c>
    </row>
    <row r="8" spans="1:83" ht="15.75" customHeight="1" x14ac:dyDescent="0.2">
      <c r="A8" s="25" t="s">
        <v>58</v>
      </c>
      <c r="B8" s="18"/>
      <c r="C8" s="122">
        <v>20209.959349593493</v>
      </c>
      <c r="D8" s="27">
        <v>15</v>
      </c>
      <c r="E8" s="122">
        <v>32.752382305002655</v>
      </c>
      <c r="F8" s="46" t="s">
        <v>90</v>
      </c>
      <c r="G8" s="122">
        <v>67.247617694997345</v>
      </c>
      <c r="H8" s="27">
        <v>13</v>
      </c>
      <c r="I8" s="122">
        <v>30.095833248794484</v>
      </c>
      <c r="J8" s="119">
        <v>7</v>
      </c>
      <c r="K8" s="122">
        <v>97.51</v>
      </c>
      <c r="L8" s="27">
        <v>4</v>
      </c>
      <c r="M8" s="122">
        <v>90.2</v>
      </c>
      <c r="N8" s="27">
        <v>8</v>
      </c>
      <c r="O8" s="127">
        <v>66800</v>
      </c>
      <c r="P8" s="127">
        <v>72800</v>
      </c>
      <c r="Q8" s="127">
        <f t="shared" si="1"/>
        <v>6000</v>
      </c>
      <c r="R8" s="27">
        <v>9</v>
      </c>
      <c r="S8" s="127">
        <v>872.04</v>
      </c>
      <c r="T8" s="127">
        <v>857.70420000000001</v>
      </c>
      <c r="U8" s="127">
        <f t="shared" si="2"/>
        <v>-14.335799999999949</v>
      </c>
      <c r="V8" s="27">
        <v>3</v>
      </c>
      <c r="W8" s="127">
        <v>537.07500000000005</v>
      </c>
      <c r="X8" s="127">
        <v>595.16800000000001</v>
      </c>
      <c r="Y8" s="127">
        <f t="shared" si="3"/>
        <v>58.092999999999961</v>
      </c>
      <c r="Z8" s="27">
        <v>9</v>
      </c>
      <c r="AA8" s="127">
        <v>1832</v>
      </c>
      <c r="AB8" s="127">
        <v>1429</v>
      </c>
      <c r="AC8" s="127">
        <f t="shared" si="4"/>
        <v>-403</v>
      </c>
      <c r="AD8" s="27">
        <v>5</v>
      </c>
      <c r="AE8" s="146">
        <f t="shared" si="5"/>
        <v>87</v>
      </c>
      <c r="AF8" s="19">
        <v>9</v>
      </c>
      <c r="AG8" s="19">
        <v>9</v>
      </c>
      <c r="AH8" s="20">
        <v>2</v>
      </c>
      <c r="AI8" s="40">
        <v>100</v>
      </c>
      <c r="AJ8" s="24">
        <v>1</v>
      </c>
      <c r="AK8" s="29">
        <f t="shared" si="6"/>
        <v>3</v>
      </c>
      <c r="AL8" s="43">
        <v>0</v>
      </c>
      <c r="AM8" s="24">
        <v>1</v>
      </c>
      <c r="AN8" s="41">
        <v>23</v>
      </c>
      <c r="AO8" s="24">
        <v>15</v>
      </c>
      <c r="AP8" s="41">
        <v>1</v>
      </c>
      <c r="AQ8" s="24">
        <v>4</v>
      </c>
      <c r="AR8" s="44">
        <v>1.8</v>
      </c>
      <c r="AS8" s="24">
        <v>9</v>
      </c>
      <c r="AT8" s="30">
        <v>9.9</v>
      </c>
      <c r="AU8" s="24">
        <v>10</v>
      </c>
      <c r="AV8" s="32">
        <f t="shared" si="7"/>
        <v>39</v>
      </c>
      <c r="AW8" s="33">
        <v>100</v>
      </c>
      <c r="AX8" s="24">
        <v>1</v>
      </c>
      <c r="AY8" s="35">
        <v>97</v>
      </c>
      <c r="AZ8" s="23">
        <v>3</v>
      </c>
      <c r="BA8" s="35">
        <v>79</v>
      </c>
      <c r="BB8" s="23">
        <v>13</v>
      </c>
      <c r="BC8" s="29">
        <f t="shared" si="8"/>
        <v>17</v>
      </c>
      <c r="BD8" s="22">
        <v>0</v>
      </c>
      <c r="BE8" s="23">
        <v>8</v>
      </c>
      <c r="BF8" s="36">
        <v>9</v>
      </c>
      <c r="BG8" s="46" t="s">
        <v>90</v>
      </c>
      <c r="BH8" s="22">
        <v>0</v>
      </c>
      <c r="BI8" s="23">
        <v>9</v>
      </c>
      <c r="BJ8" s="36">
        <v>1</v>
      </c>
      <c r="BK8" s="23">
        <v>1</v>
      </c>
      <c r="BL8" s="29">
        <f t="shared" si="9"/>
        <v>32</v>
      </c>
      <c r="BM8" s="47">
        <v>68.3</v>
      </c>
      <c r="BN8" s="23">
        <v>9</v>
      </c>
      <c r="BO8" s="47">
        <v>71</v>
      </c>
      <c r="BP8" s="23">
        <v>9</v>
      </c>
      <c r="BQ8" s="29">
        <f t="shared" si="10"/>
        <v>18</v>
      </c>
      <c r="BR8" s="38">
        <v>2</v>
      </c>
      <c r="BS8" s="23">
        <v>12</v>
      </c>
      <c r="BT8" s="38">
        <v>4</v>
      </c>
      <c r="BU8" s="23">
        <v>2</v>
      </c>
      <c r="BV8" s="38">
        <v>29</v>
      </c>
      <c r="BW8" s="23">
        <v>3</v>
      </c>
      <c r="BX8" s="38">
        <v>1</v>
      </c>
      <c r="BY8" s="23">
        <v>1</v>
      </c>
      <c r="BZ8" s="29">
        <f t="shared" si="11"/>
        <v>18</v>
      </c>
      <c r="CA8" s="133">
        <f t="shared" si="12"/>
        <v>127</v>
      </c>
      <c r="CB8" s="39">
        <f t="shared" si="0"/>
        <v>783</v>
      </c>
      <c r="CC8" s="139">
        <f t="shared" si="13"/>
        <v>910</v>
      </c>
      <c r="CD8" s="141">
        <v>14</v>
      </c>
      <c r="CE8" s="25" t="s">
        <v>58</v>
      </c>
    </row>
    <row r="9" spans="1:83" ht="15.75" customHeight="1" x14ac:dyDescent="0.2">
      <c r="A9" s="25" t="s">
        <v>59</v>
      </c>
      <c r="B9" s="26"/>
      <c r="C9" s="122">
        <v>19896.258503401357</v>
      </c>
      <c r="D9" s="27">
        <v>16</v>
      </c>
      <c r="E9" s="122">
        <v>30.171677350359758</v>
      </c>
      <c r="F9" s="46" t="s">
        <v>104</v>
      </c>
      <c r="G9" s="122">
        <v>69.828322649640242</v>
      </c>
      <c r="H9" s="27">
        <v>7</v>
      </c>
      <c r="I9" s="122">
        <v>21.882059621968118</v>
      </c>
      <c r="J9" s="119">
        <v>15</v>
      </c>
      <c r="K9" s="126">
        <v>94.02</v>
      </c>
      <c r="L9" s="27">
        <v>5</v>
      </c>
      <c r="M9" s="126">
        <v>93.9</v>
      </c>
      <c r="N9" s="27">
        <v>2</v>
      </c>
      <c r="O9" s="127">
        <v>81800</v>
      </c>
      <c r="P9" s="127">
        <v>79400</v>
      </c>
      <c r="Q9" s="127">
        <f t="shared" si="1"/>
        <v>-2400</v>
      </c>
      <c r="R9" s="27">
        <v>1</v>
      </c>
      <c r="S9" s="127">
        <v>533.24099999999999</v>
      </c>
      <c r="T9" s="127">
        <v>595.11270000000013</v>
      </c>
      <c r="U9" s="127">
        <f t="shared" si="2"/>
        <v>61.871700000000146</v>
      </c>
      <c r="V9" s="27">
        <v>14</v>
      </c>
      <c r="W9" s="127">
        <v>534.67200000000003</v>
      </c>
      <c r="X9" s="127">
        <v>609.77300000000002</v>
      </c>
      <c r="Y9" s="127">
        <f t="shared" si="3"/>
        <v>75.100999999999999</v>
      </c>
      <c r="Z9" s="27">
        <v>10</v>
      </c>
      <c r="AA9" s="127">
        <v>1075</v>
      </c>
      <c r="AB9" s="127">
        <v>1100</v>
      </c>
      <c r="AC9" s="127">
        <f t="shared" si="4"/>
        <v>25</v>
      </c>
      <c r="AD9" s="27">
        <v>7</v>
      </c>
      <c r="AE9" s="146">
        <f t="shared" si="5"/>
        <v>86</v>
      </c>
      <c r="AF9" s="40">
        <v>6</v>
      </c>
      <c r="AG9" s="40">
        <v>6</v>
      </c>
      <c r="AH9" s="20">
        <v>4</v>
      </c>
      <c r="AI9" s="28">
        <v>100</v>
      </c>
      <c r="AJ9" s="24">
        <v>1</v>
      </c>
      <c r="AK9" s="29">
        <f t="shared" si="6"/>
        <v>5</v>
      </c>
      <c r="AL9" s="21">
        <v>0.4</v>
      </c>
      <c r="AM9" s="24">
        <v>3</v>
      </c>
      <c r="AN9" s="31">
        <v>17</v>
      </c>
      <c r="AO9" s="24">
        <v>13</v>
      </c>
      <c r="AP9" s="31">
        <v>-1</v>
      </c>
      <c r="AQ9" s="24">
        <v>2</v>
      </c>
      <c r="AR9" s="31">
        <v>3.5</v>
      </c>
      <c r="AS9" s="24">
        <v>13</v>
      </c>
      <c r="AT9" s="30">
        <v>12.6</v>
      </c>
      <c r="AU9" s="24">
        <v>6</v>
      </c>
      <c r="AV9" s="32">
        <f t="shared" si="7"/>
        <v>37</v>
      </c>
      <c r="AW9" s="42">
        <v>100</v>
      </c>
      <c r="AX9" s="24">
        <v>1</v>
      </c>
      <c r="AY9" s="34">
        <v>96</v>
      </c>
      <c r="AZ9" s="23">
        <v>5</v>
      </c>
      <c r="BA9" s="42">
        <v>82</v>
      </c>
      <c r="BB9" s="23">
        <v>10</v>
      </c>
      <c r="BC9" s="29">
        <f t="shared" si="8"/>
        <v>16</v>
      </c>
      <c r="BD9" s="45" t="s">
        <v>86</v>
      </c>
      <c r="BE9" s="23">
        <v>8</v>
      </c>
      <c r="BF9" s="36">
        <v>16</v>
      </c>
      <c r="BG9" s="46" t="s">
        <v>103</v>
      </c>
      <c r="BH9" s="22">
        <v>0</v>
      </c>
      <c r="BI9" s="23">
        <v>9</v>
      </c>
      <c r="BJ9" s="36">
        <v>1</v>
      </c>
      <c r="BK9" s="23">
        <v>1</v>
      </c>
      <c r="BL9" s="29">
        <f t="shared" si="9"/>
        <v>26</v>
      </c>
      <c r="BM9" s="37">
        <v>62</v>
      </c>
      <c r="BN9" s="23">
        <v>13</v>
      </c>
      <c r="BO9" s="48">
        <v>85</v>
      </c>
      <c r="BP9" s="23">
        <v>6</v>
      </c>
      <c r="BQ9" s="29">
        <f t="shared" si="10"/>
        <v>19</v>
      </c>
      <c r="BR9" s="38">
        <v>9</v>
      </c>
      <c r="BS9" s="23">
        <v>7</v>
      </c>
      <c r="BT9" s="49">
        <v>4</v>
      </c>
      <c r="BU9" s="23">
        <v>2</v>
      </c>
      <c r="BV9" s="49">
        <v>12</v>
      </c>
      <c r="BW9" s="23">
        <v>7</v>
      </c>
      <c r="BX9" s="38">
        <v>1</v>
      </c>
      <c r="BY9" s="23">
        <v>1</v>
      </c>
      <c r="BZ9" s="29">
        <f t="shared" si="11"/>
        <v>17</v>
      </c>
      <c r="CA9" s="133">
        <f t="shared" si="12"/>
        <v>120</v>
      </c>
      <c r="CB9" s="39">
        <f t="shared" si="0"/>
        <v>774</v>
      </c>
      <c r="CC9" s="139">
        <f t="shared" si="13"/>
        <v>894</v>
      </c>
      <c r="CD9" s="141">
        <v>10</v>
      </c>
      <c r="CE9" s="25" t="s">
        <v>59</v>
      </c>
    </row>
    <row r="10" spans="1:83" ht="24.75" customHeight="1" x14ac:dyDescent="0.2">
      <c r="A10" s="25" t="s">
        <v>60</v>
      </c>
      <c r="B10" s="26"/>
      <c r="C10" s="122">
        <v>22918.134377038496</v>
      </c>
      <c r="D10" s="27">
        <v>4</v>
      </c>
      <c r="E10" s="122">
        <v>29.039001434024755</v>
      </c>
      <c r="F10" s="46" t="s">
        <v>101</v>
      </c>
      <c r="G10" s="122">
        <v>70.960998565975245</v>
      </c>
      <c r="H10" s="27">
        <v>4</v>
      </c>
      <c r="I10" s="122">
        <v>29.704005170568156</v>
      </c>
      <c r="J10" s="119">
        <v>7</v>
      </c>
      <c r="K10" s="122">
        <v>105.88</v>
      </c>
      <c r="L10" s="27">
        <v>1</v>
      </c>
      <c r="M10" s="122">
        <v>90.8</v>
      </c>
      <c r="N10" s="27">
        <v>7</v>
      </c>
      <c r="O10" s="127">
        <v>93160</v>
      </c>
      <c r="P10" s="127">
        <v>104760</v>
      </c>
      <c r="Q10" s="127">
        <f t="shared" si="1"/>
        <v>11600</v>
      </c>
      <c r="R10" s="27">
        <v>13</v>
      </c>
      <c r="S10" s="127">
        <v>819.40300000000002</v>
      </c>
      <c r="T10" s="127">
        <v>867.97059999999999</v>
      </c>
      <c r="U10" s="127">
        <f t="shared" si="2"/>
        <v>48.56759999999997</v>
      </c>
      <c r="V10" s="27">
        <v>12</v>
      </c>
      <c r="W10" s="127">
        <v>881.75100000000009</v>
      </c>
      <c r="X10" s="127">
        <v>1031.2671</v>
      </c>
      <c r="Y10" s="127">
        <f t="shared" si="3"/>
        <v>149.51609999999994</v>
      </c>
      <c r="Z10" s="27">
        <v>15</v>
      </c>
      <c r="AA10" s="127">
        <v>1861</v>
      </c>
      <c r="AB10" s="127">
        <v>2456</v>
      </c>
      <c r="AC10" s="127">
        <f t="shared" si="4"/>
        <v>595</v>
      </c>
      <c r="AD10" s="27">
        <v>14</v>
      </c>
      <c r="AE10" s="146">
        <f t="shared" si="5"/>
        <v>82</v>
      </c>
      <c r="AF10" s="28" t="s">
        <v>74</v>
      </c>
      <c r="AG10" s="28">
        <v>10</v>
      </c>
      <c r="AH10" s="20">
        <v>1</v>
      </c>
      <c r="AI10" s="28">
        <v>100</v>
      </c>
      <c r="AJ10" s="24">
        <v>1</v>
      </c>
      <c r="AK10" s="29">
        <f t="shared" si="6"/>
        <v>2</v>
      </c>
      <c r="AL10" s="30">
        <v>0</v>
      </c>
      <c r="AM10" s="24">
        <v>1</v>
      </c>
      <c r="AN10" s="31">
        <v>4.2</v>
      </c>
      <c r="AO10" s="24">
        <v>3</v>
      </c>
      <c r="AP10" s="31">
        <v>0</v>
      </c>
      <c r="AQ10" s="24">
        <v>3</v>
      </c>
      <c r="AR10" s="31">
        <v>0</v>
      </c>
      <c r="AS10" s="24">
        <v>1</v>
      </c>
      <c r="AT10" s="30">
        <v>30.6</v>
      </c>
      <c r="AU10" s="24">
        <v>2</v>
      </c>
      <c r="AV10" s="32">
        <f t="shared" si="7"/>
        <v>10</v>
      </c>
      <c r="AW10" s="42">
        <v>100</v>
      </c>
      <c r="AX10" s="24">
        <v>1</v>
      </c>
      <c r="AY10" s="34">
        <v>93</v>
      </c>
      <c r="AZ10" s="23">
        <v>7</v>
      </c>
      <c r="BA10" s="42">
        <v>89</v>
      </c>
      <c r="BB10" s="23">
        <v>4</v>
      </c>
      <c r="BC10" s="29">
        <f t="shared" si="8"/>
        <v>12</v>
      </c>
      <c r="BD10" s="45" t="s">
        <v>86</v>
      </c>
      <c r="BE10" s="23">
        <v>8</v>
      </c>
      <c r="BF10" s="36">
        <v>31</v>
      </c>
      <c r="BG10" s="24">
        <v>1</v>
      </c>
      <c r="BH10" s="22">
        <v>8</v>
      </c>
      <c r="BI10" s="23">
        <v>3</v>
      </c>
      <c r="BJ10" s="36">
        <v>1</v>
      </c>
      <c r="BK10" s="23">
        <v>1</v>
      </c>
      <c r="BL10" s="29">
        <f t="shared" si="9"/>
        <v>13</v>
      </c>
      <c r="BM10" s="37">
        <v>89</v>
      </c>
      <c r="BN10" s="23">
        <v>4</v>
      </c>
      <c r="BO10" s="50">
        <v>91</v>
      </c>
      <c r="BP10" s="23">
        <v>2</v>
      </c>
      <c r="BQ10" s="29">
        <f t="shared" si="10"/>
        <v>6</v>
      </c>
      <c r="BR10" s="38">
        <v>11</v>
      </c>
      <c r="BS10" s="23">
        <v>6</v>
      </c>
      <c r="BT10" s="51">
        <v>4</v>
      </c>
      <c r="BU10" s="23">
        <v>2</v>
      </c>
      <c r="BV10" s="51">
        <v>12</v>
      </c>
      <c r="BW10" s="23">
        <v>7</v>
      </c>
      <c r="BX10" s="38">
        <v>1</v>
      </c>
      <c r="BY10" s="23">
        <v>1</v>
      </c>
      <c r="BZ10" s="29">
        <f t="shared" si="11"/>
        <v>16</v>
      </c>
      <c r="CA10" s="133">
        <f t="shared" si="12"/>
        <v>59</v>
      </c>
      <c r="CB10" s="39">
        <f t="shared" si="0"/>
        <v>738</v>
      </c>
      <c r="CC10" s="139">
        <f t="shared" si="13"/>
        <v>797</v>
      </c>
      <c r="CD10" s="141">
        <v>2</v>
      </c>
      <c r="CE10" s="25" t="s">
        <v>60</v>
      </c>
    </row>
    <row r="11" spans="1:83" ht="15" customHeight="1" x14ac:dyDescent="0.2">
      <c r="A11" s="25" t="s">
        <v>61</v>
      </c>
      <c r="B11" s="26"/>
      <c r="C11" s="122">
        <v>20740.58280028429</v>
      </c>
      <c r="D11" s="27">
        <v>11</v>
      </c>
      <c r="E11" s="122">
        <v>36.174026830643534</v>
      </c>
      <c r="F11" s="46" t="s">
        <v>99</v>
      </c>
      <c r="G11" s="122">
        <v>63.825973169356466</v>
      </c>
      <c r="H11" s="27">
        <v>9</v>
      </c>
      <c r="I11" s="122">
        <v>19.855952849559031</v>
      </c>
      <c r="J11" s="119">
        <v>8</v>
      </c>
      <c r="K11" s="122">
        <v>78.349999999999994</v>
      </c>
      <c r="L11" s="27">
        <v>12</v>
      </c>
      <c r="M11" s="122">
        <v>79.400000000000006</v>
      </c>
      <c r="N11" s="27">
        <v>15</v>
      </c>
      <c r="O11" s="127">
        <v>90540</v>
      </c>
      <c r="P11" s="127">
        <v>102240</v>
      </c>
      <c r="Q11" s="127">
        <f t="shared" si="1"/>
        <v>11700</v>
      </c>
      <c r="R11" s="27">
        <v>14</v>
      </c>
      <c r="S11" s="127">
        <v>812.37399999999991</v>
      </c>
      <c r="T11" s="128">
        <v>872.04510000000005</v>
      </c>
      <c r="U11" s="127">
        <f t="shared" si="2"/>
        <v>59.671100000000138</v>
      </c>
      <c r="V11" s="27">
        <v>13</v>
      </c>
      <c r="W11" s="127">
        <v>854.98299999999995</v>
      </c>
      <c r="X11" s="127">
        <v>584.94639999999993</v>
      </c>
      <c r="Y11" s="127">
        <f t="shared" si="3"/>
        <v>-270.03660000000002</v>
      </c>
      <c r="Z11" s="27">
        <v>2</v>
      </c>
      <c r="AA11" s="127">
        <v>2679</v>
      </c>
      <c r="AB11" s="127">
        <v>2596</v>
      </c>
      <c r="AC11" s="127">
        <f t="shared" si="4"/>
        <v>-83</v>
      </c>
      <c r="AD11" s="27">
        <v>6</v>
      </c>
      <c r="AE11" s="146">
        <f t="shared" si="5"/>
        <v>103</v>
      </c>
      <c r="AF11" s="28">
        <v>2</v>
      </c>
      <c r="AG11" s="28">
        <v>2</v>
      </c>
      <c r="AH11" s="20">
        <v>7</v>
      </c>
      <c r="AI11" s="28">
        <v>100</v>
      </c>
      <c r="AJ11" s="24">
        <v>1</v>
      </c>
      <c r="AK11" s="29">
        <f t="shared" si="6"/>
        <v>8</v>
      </c>
      <c r="AL11" s="30">
        <v>0</v>
      </c>
      <c r="AM11" s="24">
        <v>1</v>
      </c>
      <c r="AN11" s="31">
        <v>14.3</v>
      </c>
      <c r="AO11" s="24">
        <v>10</v>
      </c>
      <c r="AP11" s="52">
        <v>1</v>
      </c>
      <c r="AQ11" s="24">
        <v>4</v>
      </c>
      <c r="AR11" s="53">
        <v>0.57999999999999996</v>
      </c>
      <c r="AS11" s="24">
        <v>4</v>
      </c>
      <c r="AT11" s="30">
        <v>2.5</v>
      </c>
      <c r="AU11" s="24">
        <v>16</v>
      </c>
      <c r="AV11" s="32">
        <f t="shared" si="7"/>
        <v>35</v>
      </c>
      <c r="AW11" s="42">
        <v>100</v>
      </c>
      <c r="AX11" s="24">
        <v>1</v>
      </c>
      <c r="AY11" s="54">
        <v>98.6</v>
      </c>
      <c r="AZ11" s="23">
        <v>2</v>
      </c>
      <c r="BA11" s="42">
        <v>73</v>
      </c>
      <c r="BB11" s="23">
        <v>15</v>
      </c>
      <c r="BC11" s="29">
        <f t="shared" si="8"/>
        <v>18</v>
      </c>
      <c r="BD11" s="22">
        <v>27</v>
      </c>
      <c r="BE11" s="23">
        <v>2</v>
      </c>
      <c r="BF11" s="36">
        <v>21</v>
      </c>
      <c r="BG11" s="55">
        <v>5</v>
      </c>
      <c r="BH11" s="22">
        <v>9</v>
      </c>
      <c r="BI11" s="23">
        <v>2</v>
      </c>
      <c r="BJ11" s="36">
        <v>1</v>
      </c>
      <c r="BK11" s="23">
        <v>1</v>
      </c>
      <c r="BL11" s="29">
        <f t="shared" si="9"/>
        <v>10</v>
      </c>
      <c r="BM11" s="37">
        <v>92.3</v>
      </c>
      <c r="BN11" s="23">
        <v>1</v>
      </c>
      <c r="BO11" s="37">
        <v>88.8</v>
      </c>
      <c r="BP11" s="23">
        <v>3</v>
      </c>
      <c r="BQ11" s="29">
        <f t="shared" si="10"/>
        <v>4</v>
      </c>
      <c r="BR11" s="38">
        <v>6</v>
      </c>
      <c r="BS11" s="23">
        <v>9</v>
      </c>
      <c r="BT11" s="38">
        <v>2</v>
      </c>
      <c r="BU11" s="23">
        <v>4</v>
      </c>
      <c r="BV11" s="38">
        <v>13</v>
      </c>
      <c r="BW11" s="23">
        <v>6</v>
      </c>
      <c r="BX11" s="38"/>
      <c r="BY11" s="23">
        <v>1</v>
      </c>
      <c r="BZ11" s="29">
        <f t="shared" si="11"/>
        <v>20</v>
      </c>
      <c r="CA11" s="133">
        <f t="shared" si="12"/>
        <v>95</v>
      </c>
      <c r="CB11" s="39">
        <f t="shared" si="0"/>
        <v>927</v>
      </c>
      <c r="CC11" s="139">
        <f t="shared" si="13"/>
        <v>1022</v>
      </c>
      <c r="CD11" s="141">
        <v>7</v>
      </c>
      <c r="CE11" s="25" t="s">
        <v>61</v>
      </c>
    </row>
    <row r="12" spans="1:83" ht="18" customHeight="1" x14ac:dyDescent="0.2">
      <c r="A12" s="25" t="s">
        <v>62</v>
      </c>
      <c r="B12" s="26"/>
      <c r="C12" s="122">
        <v>21133.376849434291</v>
      </c>
      <c r="D12" s="27">
        <v>10</v>
      </c>
      <c r="E12" s="122">
        <v>26.447358056870357</v>
      </c>
      <c r="F12" s="46" t="s">
        <v>106</v>
      </c>
      <c r="G12" s="122">
        <v>73.552641943129643</v>
      </c>
      <c r="H12" s="27">
        <v>3</v>
      </c>
      <c r="I12" s="122">
        <v>30.413674087546816</v>
      </c>
      <c r="J12" s="119">
        <v>6</v>
      </c>
      <c r="K12" s="122">
        <v>72.39</v>
      </c>
      <c r="L12" s="27">
        <v>15</v>
      </c>
      <c r="M12" s="122">
        <v>93.3</v>
      </c>
      <c r="N12" s="27">
        <v>3</v>
      </c>
      <c r="O12" s="127">
        <v>100560</v>
      </c>
      <c r="P12" s="127">
        <v>109760</v>
      </c>
      <c r="Q12" s="127">
        <f t="shared" si="1"/>
        <v>9200</v>
      </c>
      <c r="R12" s="27">
        <v>11</v>
      </c>
      <c r="S12" s="127">
        <v>676.00299999999993</v>
      </c>
      <c r="T12" s="127">
        <v>705.40499999999997</v>
      </c>
      <c r="U12" s="127">
        <f t="shared" si="2"/>
        <v>29.402000000000044</v>
      </c>
      <c r="V12" s="27">
        <v>10</v>
      </c>
      <c r="W12" s="127">
        <v>762.84000000000015</v>
      </c>
      <c r="X12" s="127">
        <v>771.60019999999986</v>
      </c>
      <c r="Y12" s="127">
        <f t="shared" si="3"/>
        <v>8.7601999999997133</v>
      </c>
      <c r="Z12" s="27">
        <v>7</v>
      </c>
      <c r="AA12" s="127">
        <v>2029</v>
      </c>
      <c r="AB12" s="127">
        <v>2153</v>
      </c>
      <c r="AC12" s="127">
        <f t="shared" si="4"/>
        <v>124</v>
      </c>
      <c r="AD12" s="27">
        <v>11</v>
      </c>
      <c r="AE12" s="146">
        <f t="shared" si="5"/>
        <v>79</v>
      </c>
      <c r="AF12" s="28">
        <v>0</v>
      </c>
      <c r="AG12" s="28">
        <v>0</v>
      </c>
      <c r="AH12" s="20">
        <v>9</v>
      </c>
      <c r="AI12" s="28">
        <v>100</v>
      </c>
      <c r="AJ12" s="24">
        <v>1</v>
      </c>
      <c r="AK12" s="29">
        <f t="shared" si="6"/>
        <v>10</v>
      </c>
      <c r="AL12" s="31">
        <v>0</v>
      </c>
      <c r="AM12" s="24">
        <v>1</v>
      </c>
      <c r="AN12" s="56">
        <v>1E-3</v>
      </c>
      <c r="AO12" s="24">
        <v>2</v>
      </c>
      <c r="AP12" s="99" t="s">
        <v>98</v>
      </c>
      <c r="AQ12" s="24">
        <v>1</v>
      </c>
      <c r="AR12" s="53">
        <v>8.8549618320610683</v>
      </c>
      <c r="AS12" s="24">
        <v>14</v>
      </c>
      <c r="AT12" s="30">
        <v>3.5</v>
      </c>
      <c r="AU12" s="24">
        <v>15</v>
      </c>
      <c r="AV12" s="32">
        <f t="shared" si="7"/>
        <v>33</v>
      </c>
      <c r="AW12" s="42">
        <v>100</v>
      </c>
      <c r="AX12" s="24">
        <v>1</v>
      </c>
      <c r="AY12" s="57">
        <v>96</v>
      </c>
      <c r="AZ12" s="23">
        <v>5</v>
      </c>
      <c r="BA12" s="34">
        <v>77.5</v>
      </c>
      <c r="BB12" s="23">
        <v>14</v>
      </c>
      <c r="BC12" s="29">
        <f t="shared" si="8"/>
        <v>20</v>
      </c>
      <c r="BD12" s="22">
        <v>0</v>
      </c>
      <c r="BE12" s="23">
        <v>8</v>
      </c>
      <c r="BF12" s="36">
        <v>12</v>
      </c>
      <c r="BG12" s="46" t="s">
        <v>102</v>
      </c>
      <c r="BH12" s="22">
        <v>2</v>
      </c>
      <c r="BI12" s="23">
        <v>7</v>
      </c>
      <c r="BJ12" s="36">
        <v>1</v>
      </c>
      <c r="BK12" s="23">
        <v>1</v>
      </c>
      <c r="BL12" s="29">
        <f t="shared" si="9"/>
        <v>27</v>
      </c>
      <c r="BM12" s="37">
        <v>75</v>
      </c>
      <c r="BN12" s="23">
        <v>8</v>
      </c>
      <c r="BO12" s="37">
        <v>86</v>
      </c>
      <c r="BP12" s="23">
        <v>5</v>
      </c>
      <c r="BQ12" s="29">
        <f t="shared" si="10"/>
        <v>13</v>
      </c>
      <c r="BR12" s="38">
        <v>3</v>
      </c>
      <c r="BS12" s="23">
        <v>11</v>
      </c>
      <c r="BT12" s="38">
        <v>1</v>
      </c>
      <c r="BU12" s="23">
        <v>5</v>
      </c>
      <c r="BV12" s="38">
        <v>2</v>
      </c>
      <c r="BW12" s="23">
        <v>14</v>
      </c>
      <c r="BX12" s="38">
        <v>1</v>
      </c>
      <c r="BY12" s="23">
        <v>1</v>
      </c>
      <c r="BZ12" s="29">
        <f t="shared" si="11"/>
        <v>31</v>
      </c>
      <c r="CA12" s="133">
        <f t="shared" si="12"/>
        <v>134</v>
      </c>
      <c r="CB12" s="39">
        <f t="shared" si="0"/>
        <v>711</v>
      </c>
      <c r="CC12" s="139">
        <f t="shared" si="13"/>
        <v>845</v>
      </c>
      <c r="CD12" s="141">
        <v>13</v>
      </c>
      <c r="CE12" s="25" t="s">
        <v>62</v>
      </c>
    </row>
    <row r="13" spans="1:83" ht="12.75" x14ac:dyDescent="0.2">
      <c r="A13" s="25" t="s">
        <v>63</v>
      </c>
      <c r="B13" s="26"/>
      <c r="C13" s="122">
        <v>21514.664804469277</v>
      </c>
      <c r="D13" s="27">
        <v>6</v>
      </c>
      <c r="E13" s="122">
        <v>30.260977321249953</v>
      </c>
      <c r="F13" s="46" t="s">
        <v>85</v>
      </c>
      <c r="G13" s="122">
        <v>69.739022678750047</v>
      </c>
      <c r="H13" s="27">
        <v>8</v>
      </c>
      <c r="I13" s="122">
        <v>32.984965436927993</v>
      </c>
      <c r="J13" s="119">
        <v>4</v>
      </c>
      <c r="K13" s="122">
        <v>85.08</v>
      </c>
      <c r="L13" s="27">
        <v>9</v>
      </c>
      <c r="M13" s="122">
        <v>78.3</v>
      </c>
      <c r="N13" s="27">
        <v>16</v>
      </c>
      <c r="O13" s="127">
        <v>98028</v>
      </c>
      <c r="P13" s="127">
        <v>108315</v>
      </c>
      <c r="Q13" s="127">
        <f t="shared" si="1"/>
        <v>10287</v>
      </c>
      <c r="R13" s="27">
        <v>12</v>
      </c>
      <c r="S13" s="127">
        <v>983.67399999999998</v>
      </c>
      <c r="T13" s="127">
        <v>977.17499999999984</v>
      </c>
      <c r="U13" s="127">
        <f t="shared" si="2"/>
        <v>-6.4990000000001373</v>
      </c>
      <c r="V13" s="27">
        <v>4</v>
      </c>
      <c r="W13" s="127">
        <v>513.93600000000015</v>
      </c>
      <c r="X13" s="127">
        <v>747.26099999999997</v>
      </c>
      <c r="Y13" s="127">
        <f t="shared" si="3"/>
        <v>233.32499999999982</v>
      </c>
      <c r="Z13" s="27">
        <v>17</v>
      </c>
      <c r="AA13" s="127">
        <v>4053</v>
      </c>
      <c r="AB13" s="127">
        <v>3433</v>
      </c>
      <c r="AC13" s="127">
        <f t="shared" si="4"/>
        <v>-620</v>
      </c>
      <c r="AD13" s="27">
        <v>1</v>
      </c>
      <c r="AE13" s="146">
        <f t="shared" si="5"/>
        <v>87</v>
      </c>
      <c r="AF13" s="28">
        <v>3</v>
      </c>
      <c r="AG13" s="28">
        <v>3</v>
      </c>
      <c r="AH13" s="20">
        <v>6</v>
      </c>
      <c r="AI13" s="28">
        <v>100</v>
      </c>
      <c r="AJ13" s="23">
        <v>1</v>
      </c>
      <c r="AK13" s="29">
        <f t="shared" si="6"/>
        <v>7</v>
      </c>
      <c r="AL13" s="31">
        <v>0.4</v>
      </c>
      <c r="AM13" s="24">
        <v>3</v>
      </c>
      <c r="AN13" s="31">
        <v>12</v>
      </c>
      <c r="AO13" s="24">
        <v>6</v>
      </c>
      <c r="AP13" s="31">
        <v>1</v>
      </c>
      <c r="AQ13" s="24">
        <v>4</v>
      </c>
      <c r="AR13" s="31">
        <v>1.1000000000000001</v>
      </c>
      <c r="AS13" s="24">
        <v>8</v>
      </c>
      <c r="AT13" s="31">
        <v>7.5</v>
      </c>
      <c r="AU13" s="24">
        <v>11</v>
      </c>
      <c r="AV13" s="32">
        <f t="shared" si="7"/>
        <v>32</v>
      </c>
      <c r="AW13" s="34">
        <v>1</v>
      </c>
      <c r="AX13" s="24">
        <v>3</v>
      </c>
      <c r="AY13" s="34">
        <v>91</v>
      </c>
      <c r="AZ13" s="24">
        <v>9</v>
      </c>
      <c r="BA13" s="34">
        <v>88</v>
      </c>
      <c r="BB13" s="23">
        <v>5</v>
      </c>
      <c r="BC13" s="29">
        <f t="shared" si="8"/>
        <v>17</v>
      </c>
      <c r="BD13" s="22">
        <v>12</v>
      </c>
      <c r="BE13" s="23">
        <v>3</v>
      </c>
      <c r="BF13" s="36">
        <v>13</v>
      </c>
      <c r="BG13" s="24">
        <v>10</v>
      </c>
      <c r="BH13" s="22">
        <v>2</v>
      </c>
      <c r="BI13" s="23">
        <v>7</v>
      </c>
      <c r="BJ13" s="22">
        <v>1</v>
      </c>
      <c r="BK13" s="23">
        <v>1</v>
      </c>
      <c r="BL13" s="29">
        <f t="shared" si="9"/>
        <v>21</v>
      </c>
      <c r="BM13" s="37">
        <v>80</v>
      </c>
      <c r="BN13" s="23">
        <v>6</v>
      </c>
      <c r="BO13" s="37">
        <v>60</v>
      </c>
      <c r="BP13" s="23">
        <v>12</v>
      </c>
      <c r="BQ13" s="29">
        <f t="shared" si="10"/>
        <v>18</v>
      </c>
      <c r="BR13" s="38">
        <v>5</v>
      </c>
      <c r="BS13" s="23">
        <v>10</v>
      </c>
      <c r="BT13" s="58">
        <v>1</v>
      </c>
      <c r="BU13" s="23">
        <v>5</v>
      </c>
      <c r="BV13" s="58">
        <v>2</v>
      </c>
      <c r="BW13" s="23">
        <v>14</v>
      </c>
      <c r="BX13" s="38">
        <v>1</v>
      </c>
      <c r="BY13" s="23">
        <v>1</v>
      </c>
      <c r="BZ13" s="29">
        <f t="shared" si="11"/>
        <v>30</v>
      </c>
      <c r="CA13" s="133">
        <f t="shared" si="12"/>
        <v>125</v>
      </c>
      <c r="CB13" s="39">
        <f t="shared" si="0"/>
        <v>783</v>
      </c>
      <c r="CC13" s="139">
        <f t="shared" si="13"/>
        <v>908</v>
      </c>
      <c r="CD13" s="141">
        <v>12</v>
      </c>
      <c r="CE13" s="25" t="s">
        <v>63</v>
      </c>
    </row>
    <row r="14" spans="1:83" ht="12.75" x14ac:dyDescent="0.2">
      <c r="A14" s="25" t="s">
        <v>64</v>
      </c>
      <c r="B14" s="18"/>
      <c r="C14" s="122">
        <v>20497.229916897511</v>
      </c>
      <c r="D14" s="27">
        <v>13</v>
      </c>
      <c r="E14" s="122">
        <v>31.442581822328663</v>
      </c>
      <c r="F14" s="46" t="s">
        <v>102</v>
      </c>
      <c r="G14" s="122">
        <v>68.557418177671337</v>
      </c>
      <c r="H14" s="27">
        <v>10</v>
      </c>
      <c r="I14" s="122">
        <v>19.206294902497433</v>
      </c>
      <c r="J14" s="119">
        <v>16</v>
      </c>
      <c r="K14" s="122">
        <v>83.7</v>
      </c>
      <c r="L14" s="27">
        <v>11</v>
      </c>
      <c r="M14" s="122">
        <v>88.1</v>
      </c>
      <c r="N14" s="27">
        <v>10</v>
      </c>
      <c r="O14" s="127">
        <v>143174</v>
      </c>
      <c r="P14" s="127">
        <v>141069</v>
      </c>
      <c r="Q14" s="127">
        <f t="shared" si="1"/>
        <v>-2105</v>
      </c>
      <c r="R14" s="27">
        <v>3</v>
      </c>
      <c r="S14" s="127">
        <v>1089.45</v>
      </c>
      <c r="T14" s="127">
        <v>987.71559999999999</v>
      </c>
      <c r="U14" s="127">
        <f t="shared" si="2"/>
        <v>-101.73440000000005</v>
      </c>
      <c r="V14" s="27">
        <v>1</v>
      </c>
      <c r="W14" s="127">
        <v>1007.001</v>
      </c>
      <c r="X14" s="127">
        <v>1085.2469999999998</v>
      </c>
      <c r="Y14" s="127">
        <f t="shared" si="3"/>
        <v>78.245999999999867</v>
      </c>
      <c r="Z14" s="27">
        <v>11</v>
      </c>
      <c r="AA14" s="127">
        <v>3247</v>
      </c>
      <c r="AB14" s="127">
        <v>3476.002</v>
      </c>
      <c r="AC14" s="127">
        <f t="shared" si="4"/>
        <v>229.00199999999995</v>
      </c>
      <c r="AD14" s="27">
        <v>12</v>
      </c>
      <c r="AE14" s="146">
        <f t="shared" si="5"/>
        <v>98</v>
      </c>
      <c r="AF14" s="40">
        <v>7</v>
      </c>
      <c r="AG14" s="40">
        <v>7</v>
      </c>
      <c r="AH14" s="20">
        <v>3</v>
      </c>
      <c r="AI14" s="40">
        <v>100</v>
      </c>
      <c r="AJ14" s="24">
        <v>1</v>
      </c>
      <c r="AK14" s="29">
        <f t="shared" si="6"/>
        <v>4</v>
      </c>
      <c r="AL14" s="41">
        <v>0.16</v>
      </c>
      <c r="AM14" s="24">
        <v>2</v>
      </c>
      <c r="AN14" s="59">
        <v>11.8</v>
      </c>
      <c r="AO14" s="24">
        <v>5</v>
      </c>
      <c r="AP14" s="41">
        <v>-1</v>
      </c>
      <c r="AQ14" s="24">
        <v>2</v>
      </c>
      <c r="AR14" s="43">
        <v>0.32</v>
      </c>
      <c r="AS14" s="24">
        <v>2</v>
      </c>
      <c r="AT14" s="30">
        <v>11.5</v>
      </c>
      <c r="AU14" s="24">
        <v>7</v>
      </c>
      <c r="AV14" s="32">
        <f t="shared" si="7"/>
        <v>18</v>
      </c>
      <c r="AW14" s="33">
        <v>90</v>
      </c>
      <c r="AX14" s="23">
        <v>2</v>
      </c>
      <c r="AY14" s="35">
        <v>90</v>
      </c>
      <c r="AZ14" s="23">
        <v>10</v>
      </c>
      <c r="BA14" s="35">
        <v>61.2</v>
      </c>
      <c r="BB14" s="23">
        <v>17</v>
      </c>
      <c r="BC14" s="29">
        <f t="shared" si="8"/>
        <v>29</v>
      </c>
      <c r="BD14" s="22">
        <v>0</v>
      </c>
      <c r="BE14" s="23">
        <v>8</v>
      </c>
      <c r="BF14" s="36">
        <v>11</v>
      </c>
      <c r="BG14" s="24">
        <v>12</v>
      </c>
      <c r="BH14" s="22">
        <v>0</v>
      </c>
      <c r="BI14" s="23">
        <v>9</v>
      </c>
      <c r="BJ14" s="36">
        <v>1</v>
      </c>
      <c r="BK14" s="23">
        <v>1</v>
      </c>
      <c r="BL14" s="29">
        <f t="shared" si="9"/>
        <v>30</v>
      </c>
      <c r="BM14" s="47">
        <v>89</v>
      </c>
      <c r="BN14" s="23">
        <v>4</v>
      </c>
      <c r="BO14" s="47">
        <v>91</v>
      </c>
      <c r="BP14" s="23">
        <v>2</v>
      </c>
      <c r="BQ14" s="29">
        <f t="shared" si="10"/>
        <v>6</v>
      </c>
      <c r="BR14" s="38">
        <v>1</v>
      </c>
      <c r="BS14" s="23">
        <v>13</v>
      </c>
      <c r="BT14" s="38">
        <v>2</v>
      </c>
      <c r="BU14" s="23">
        <v>4</v>
      </c>
      <c r="BV14" s="38">
        <v>23</v>
      </c>
      <c r="BW14" s="23">
        <v>4</v>
      </c>
      <c r="BX14" s="38">
        <v>1</v>
      </c>
      <c r="BY14" s="23">
        <v>1</v>
      </c>
      <c r="BZ14" s="29">
        <f t="shared" si="11"/>
        <v>22</v>
      </c>
      <c r="CA14" s="133">
        <f t="shared" si="12"/>
        <v>109</v>
      </c>
      <c r="CB14" s="39">
        <f t="shared" si="0"/>
        <v>882</v>
      </c>
      <c r="CC14" s="139">
        <f t="shared" si="13"/>
        <v>991</v>
      </c>
      <c r="CD14" s="141">
        <v>11</v>
      </c>
      <c r="CE14" s="25" t="s">
        <v>64</v>
      </c>
    </row>
    <row r="15" spans="1:83" ht="12.75" x14ac:dyDescent="0.2">
      <c r="A15" s="25" t="s">
        <v>65</v>
      </c>
      <c r="B15" s="60"/>
      <c r="C15" s="122">
        <v>21413.07323750855</v>
      </c>
      <c r="D15" s="27">
        <v>7</v>
      </c>
      <c r="E15" s="122">
        <v>32.123093030212388</v>
      </c>
      <c r="F15" s="46" t="s">
        <v>87</v>
      </c>
      <c r="G15" s="122">
        <v>67.876906969787612</v>
      </c>
      <c r="H15" s="27">
        <v>11</v>
      </c>
      <c r="I15" s="122">
        <v>30.78020170078203</v>
      </c>
      <c r="J15" s="119">
        <v>5</v>
      </c>
      <c r="K15" s="122">
        <v>69.03</v>
      </c>
      <c r="L15" s="27">
        <v>16</v>
      </c>
      <c r="M15" s="122">
        <v>87.5</v>
      </c>
      <c r="N15" s="27">
        <v>11</v>
      </c>
      <c r="O15" s="127">
        <v>90620</v>
      </c>
      <c r="P15" s="127">
        <v>95340</v>
      </c>
      <c r="Q15" s="127">
        <f t="shared" si="1"/>
        <v>4720</v>
      </c>
      <c r="R15" s="27">
        <v>8</v>
      </c>
      <c r="S15" s="127">
        <v>818.14200000000005</v>
      </c>
      <c r="T15" s="127">
        <v>840.61199999999997</v>
      </c>
      <c r="U15" s="127">
        <f t="shared" si="2"/>
        <v>22.469999999999914</v>
      </c>
      <c r="V15" s="27">
        <v>9</v>
      </c>
      <c r="W15" s="127">
        <v>629.73</v>
      </c>
      <c r="X15" s="127">
        <v>813.53200000000004</v>
      </c>
      <c r="Y15" s="127">
        <f t="shared" si="3"/>
        <v>183.80200000000002</v>
      </c>
      <c r="Z15" s="27">
        <v>16</v>
      </c>
      <c r="AA15" s="127">
        <v>2624</v>
      </c>
      <c r="AB15" s="127">
        <v>2185</v>
      </c>
      <c r="AC15" s="127">
        <f t="shared" si="4"/>
        <v>-439</v>
      </c>
      <c r="AD15" s="27">
        <v>3</v>
      </c>
      <c r="AE15" s="146">
        <f t="shared" si="5"/>
        <v>98</v>
      </c>
      <c r="AF15" s="28">
        <v>3</v>
      </c>
      <c r="AG15" s="28">
        <v>3</v>
      </c>
      <c r="AH15" s="20">
        <v>6</v>
      </c>
      <c r="AI15" s="28">
        <v>100</v>
      </c>
      <c r="AJ15" s="24">
        <v>1</v>
      </c>
      <c r="AK15" s="29">
        <f t="shared" si="6"/>
        <v>7</v>
      </c>
      <c r="AL15" s="31">
        <v>0.2</v>
      </c>
      <c r="AM15" s="24">
        <v>2</v>
      </c>
      <c r="AN15" s="31">
        <v>33.4</v>
      </c>
      <c r="AO15" s="24">
        <v>16</v>
      </c>
      <c r="AP15" s="31">
        <v>1</v>
      </c>
      <c r="AQ15" s="24">
        <v>4</v>
      </c>
      <c r="AR15" s="53">
        <v>2.2999999999999998</v>
      </c>
      <c r="AS15" s="24">
        <v>11</v>
      </c>
      <c r="AT15" s="30">
        <v>10.8</v>
      </c>
      <c r="AU15" s="24">
        <v>9</v>
      </c>
      <c r="AV15" s="32">
        <f t="shared" si="7"/>
        <v>42</v>
      </c>
      <c r="AW15" s="33">
        <v>100</v>
      </c>
      <c r="AX15" s="23">
        <v>1</v>
      </c>
      <c r="AY15" s="34">
        <v>92</v>
      </c>
      <c r="AZ15" s="23">
        <v>8</v>
      </c>
      <c r="BA15" s="34">
        <v>81.48</v>
      </c>
      <c r="BB15" s="23">
        <v>11</v>
      </c>
      <c r="BC15" s="29">
        <f t="shared" si="8"/>
        <v>20</v>
      </c>
      <c r="BD15" s="22">
        <v>4</v>
      </c>
      <c r="BE15" s="23">
        <v>6</v>
      </c>
      <c r="BF15" s="36">
        <v>22</v>
      </c>
      <c r="BG15" s="24">
        <v>4</v>
      </c>
      <c r="BH15" s="22">
        <v>6</v>
      </c>
      <c r="BI15" s="23">
        <v>4</v>
      </c>
      <c r="BJ15" s="36">
        <v>1</v>
      </c>
      <c r="BK15" s="23">
        <v>1</v>
      </c>
      <c r="BL15" s="29">
        <f t="shared" si="9"/>
        <v>15</v>
      </c>
      <c r="BM15" s="37">
        <v>63</v>
      </c>
      <c r="BN15" s="23">
        <v>12</v>
      </c>
      <c r="BO15" s="37">
        <v>84</v>
      </c>
      <c r="BP15" s="23">
        <v>7</v>
      </c>
      <c r="BQ15" s="29">
        <f t="shared" si="10"/>
        <v>19</v>
      </c>
      <c r="BR15" s="38">
        <v>5</v>
      </c>
      <c r="BS15" s="23">
        <v>10</v>
      </c>
      <c r="BT15" s="38">
        <v>1</v>
      </c>
      <c r="BU15" s="23">
        <v>5</v>
      </c>
      <c r="BV15" s="38">
        <v>54</v>
      </c>
      <c r="BW15" s="23">
        <v>2</v>
      </c>
      <c r="BX15" s="38">
        <v>1</v>
      </c>
      <c r="BY15" s="23">
        <v>1</v>
      </c>
      <c r="BZ15" s="29">
        <f t="shared" si="11"/>
        <v>18</v>
      </c>
      <c r="CA15" s="133">
        <f t="shared" si="12"/>
        <v>121</v>
      </c>
      <c r="CB15" s="39">
        <f t="shared" si="0"/>
        <v>882</v>
      </c>
      <c r="CC15" s="139">
        <f t="shared" si="13"/>
        <v>1003</v>
      </c>
      <c r="CD15" s="141">
        <v>15</v>
      </c>
      <c r="CE15" s="25" t="s">
        <v>65</v>
      </c>
    </row>
    <row r="16" spans="1:83" ht="24" customHeight="1" x14ac:dyDescent="0.2">
      <c r="A16" s="25" t="s">
        <v>66</v>
      </c>
      <c r="B16" s="18"/>
      <c r="C16" s="122">
        <v>22403.96249243799</v>
      </c>
      <c r="D16" s="27">
        <v>5</v>
      </c>
      <c r="E16" s="122">
        <v>28.536953097528439</v>
      </c>
      <c r="F16" s="46" t="s">
        <v>93</v>
      </c>
      <c r="G16" s="122">
        <v>71.463046902471561</v>
      </c>
      <c r="H16" s="27">
        <v>4</v>
      </c>
      <c r="I16" s="122">
        <v>32.180962519448371</v>
      </c>
      <c r="J16" s="119">
        <v>3</v>
      </c>
      <c r="K16" s="122">
        <v>90.69</v>
      </c>
      <c r="L16" s="27">
        <v>8</v>
      </c>
      <c r="M16" s="122">
        <v>85.4</v>
      </c>
      <c r="N16" s="27">
        <v>12</v>
      </c>
      <c r="O16" s="127">
        <v>115170</v>
      </c>
      <c r="P16" s="127">
        <v>119690</v>
      </c>
      <c r="Q16" s="127">
        <f t="shared" si="1"/>
        <v>4520</v>
      </c>
      <c r="R16" s="27">
        <v>7</v>
      </c>
      <c r="S16" s="127">
        <v>871.95899999999983</v>
      </c>
      <c r="T16" s="127">
        <v>1082.4401</v>
      </c>
      <c r="U16" s="127">
        <f t="shared" si="2"/>
        <v>210.4811000000002</v>
      </c>
      <c r="V16" s="27">
        <v>17</v>
      </c>
      <c r="W16" s="127">
        <v>1253.2350000000001</v>
      </c>
      <c r="X16" s="127">
        <v>1061.664</v>
      </c>
      <c r="Y16" s="127">
        <f t="shared" si="3"/>
        <v>-191.57100000000014</v>
      </c>
      <c r="Z16" s="27">
        <v>4</v>
      </c>
      <c r="AA16" s="127">
        <v>2825</v>
      </c>
      <c r="AB16" s="127">
        <v>3542</v>
      </c>
      <c r="AC16" s="127">
        <f t="shared" si="4"/>
        <v>717</v>
      </c>
      <c r="AD16" s="27">
        <v>15</v>
      </c>
      <c r="AE16" s="146">
        <f t="shared" si="5"/>
        <v>79</v>
      </c>
      <c r="AF16" s="61" t="s">
        <v>88</v>
      </c>
      <c r="AG16" s="61">
        <v>3</v>
      </c>
      <c r="AH16" s="20">
        <v>6</v>
      </c>
      <c r="AI16" s="40">
        <v>100</v>
      </c>
      <c r="AJ16" s="24">
        <v>1</v>
      </c>
      <c r="AK16" s="29">
        <f t="shared" si="6"/>
        <v>7</v>
      </c>
      <c r="AL16" s="41">
        <v>0</v>
      </c>
      <c r="AM16" s="24">
        <v>1</v>
      </c>
      <c r="AN16" s="41" t="s">
        <v>94</v>
      </c>
      <c r="AO16" s="24">
        <v>9</v>
      </c>
      <c r="AP16" s="41">
        <v>1</v>
      </c>
      <c r="AQ16" s="24">
        <v>4</v>
      </c>
      <c r="AR16" s="43">
        <v>0.6</v>
      </c>
      <c r="AS16" s="24">
        <v>5</v>
      </c>
      <c r="AT16" s="30">
        <v>15.7</v>
      </c>
      <c r="AU16" s="24">
        <v>4</v>
      </c>
      <c r="AV16" s="32">
        <f t="shared" si="7"/>
        <v>23</v>
      </c>
      <c r="AW16" s="33">
        <v>100</v>
      </c>
      <c r="AX16" s="23">
        <v>1</v>
      </c>
      <c r="AY16" s="34">
        <v>100</v>
      </c>
      <c r="AZ16" s="23">
        <v>1</v>
      </c>
      <c r="BA16" s="62">
        <v>93</v>
      </c>
      <c r="BB16" s="23">
        <v>2</v>
      </c>
      <c r="BC16" s="29">
        <f t="shared" si="8"/>
        <v>4</v>
      </c>
      <c r="BD16" s="22" t="s">
        <v>89</v>
      </c>
      <c r="BE16" s="23">
        <v>1</v>
      </c>
      <c r="BF16" s="36">
        <v>24</v>
      </c>
      <c r="BG16" s="46" t="s">
        <v>106</v>
      </c>
      <c r="BH16" s="22">
        <v>1</v>
      </c>
      <c r="BI16" s="23">
        <v>8</v>
      </c>
      <c r="BJ16" s="36">
        <v>1</v>
      </c>
      <c r="BK16" s="23">
        <v>1</v>
      </c>
      <c r="BL16" s="29">
        <f t="shared" si="9"/>
        <v>13</v>
      </c>
      <c r="BM16" s="37">
        <v>91</v>
      </c>
      <c r="BN16" s="23">
        <v>3</v>
      </c>
      <c r="BO16" s="37">
        <v>100</v>
      </c>
      <c r="BP16" s="23">
        <v>1</v>
      </c>
      <c r="BQ16" s="29">
        <f t="shared" si="10"/>
        <v>4</v>
      </c>
      <c r="BR16" s="38">
        <v>14</v>
      </c>
      <c r="BS16" s="23">
        <v>3</v>
      </c>
      <c r="BT16" s="38">
        <v>6</v>
      </c>
      <c r="BU16" s="23">
        <v>1</v>
      </c>
      <c r="BV16" s="38" t="s">
        <v>95</v>
      </c>
      <c r="BW16" s="23">
        <v>1</v>
      </c>
      <c r="BX16" s="38">
        <v>1</v>
      </c>
      <c r="BY16" s="23">
        <v>1</v>
      </c>
      <c r="BZ16" s="29">
        <f t="shared" si="11"/>
        <v>6</v>
      </c>
      <c r="CA16" s="133">
        <f t="shared" si="12"/>
        <v>57</v>
      </c>
      <c r="CB16" s="39">
        <f t="shared" si="0"/>
        <v>711</v>
      </c>
      <c r="CC16" s="139">
        <f t="shared" si="13"/>
        <v>768</v>
      </c>
      <c r="CD16" s="141">
        <v>1</v>
      </c>
      <c r="CE16" s="25" t="s">
        <v>66</v>
      </c>
    </row>
    <row r="17" spans="1:83" ht="12.75" x14ac:dyDescent="0.2">
      <c r="A17" s="25" t="s">
        <v>67</v>
      </c>
      <c r="B17" s="18"/>
      <c r="C17" s="122">
        <v>19557.819383259914</v>
      </c>
      <c r="D17" s="27">
        <v>17</v>
      </c>
      <c r="E17" s="122">
        <v>29.674413078918363</v>
      </c>
      <c r="F17" s="46" t="s">
        <v>103</v>
      </c>
      <c r="G17" s="122">
        <v>70.325586921081637</v>
      </c>
      <c r="H17" s="27">
        <v>6</v>
      </c>
      <c r="I17" s="122">
        <v>24.029278402228222</v>
      </c>
      <c r="J17" s="119">
        <v>11</v>
      </c>
      <c r="K17" s="122">
        <v>78.31</v>
      </c>
      <c r="L17" s="27">
        <v>13</v>
      </c>
      <c r="M17" s="122">
        <v>82.5</v>
      </c>
      <c r="N17" s="27">
        <v>14</v>
      </c>
      <c r="O17" s="127">
        <v>120150</v>
      </c>
      <c r="P17" s="127">
        <v>124620</v>
      </c>
      <c r="Q17" s="127">
        <f t="shared" si="1"/>
        <v>4470</v>
      </c>
      <c r="R17" s="27">
        <v>6</v>
      </c>
      <c r="S17" s="127">
        <v>878.73899999999992</v>
      </c>
      <c r="T17" s="127">
        <v>790.01159999999993</v>
      </c>
      <c r="U17" s="127">
        <f t="shared" si="2"/>
        <v>-88.727399999999989</v>
      </c>
      <c r="V17" s="27">
        <v>2</v>
      </c>
      <c r="W17" s="127">
        <v>753.31700000000001</v>
      </c>
      <c r="X17" s="127">
        <v>865.47440000000006</v>
      </c>
      <c r="Y17" s="127">
        <f t="shared" si="3"/>
        <v>112.15740000000005</v>
      </c>
      <c r="Z17" s="27">
        <v>13</v>
      </c>
      <c r="AA17" s="127">
        <v>2472.1</v>
      </c>
      <c r="AB17" s="127">
        <v>1858</v>
      </c>
      <c r="AC17" s="127">
        <f t="shared" si="4"/>
        <v>-614.09999999999991</v>
      </c>
      <c r="AD17" s="27">
        <v>2</v>
      </c>
      <c r="AE17" s="146">
        <f t="shared" si="5"/>
        <v>92</v>
      </c>
      <c r="AF17" s="40">
        <v>5</v>
      </c>
      <c r="AG17" s="40">
        <v>5</v>
      </c>
      <c r="AH17" s="20">
        <v>5</v>
      </c>
      <c r="AI17" s="40">
        <v>100</v>
      </c>
      <c r="AJ17" s="24">
        <v>1</v>
      </c>
      <c r="AK17" s="29">
        <f t="shared" si="6"/>
        <v>6</v>
      </c>
      <c r="AL17" s="43">
        <v>3.0000000000000001E-3</v>
      </c>
      <c r="AM17" s="24">
        <v>1</v>
      </c>
      <c r="AN17" s="43">
        <v>16.7</v>
      </c>
      <c r="AO17" s="24">
        <v>11</v>
      </c>
      <c r="AP17" s="41">
        <v>1</v>
      </c>
      <c r="AQ17" s="24">
        <v>4</v>
      </c>
      <c r="AR17" s="43">
        <v>3.0000000000000001E-3</v>
      </c>
      <c r="AS17" s="24">
        <v>1</v>
      </c>
      <c r="AT17" s="30">
        <v>14.3</v>
      </c>
      <c r="AU17" s="24">
        <v>5</v>
      </c>
      <c r="AV17" s="32">
        <f t="shared" si="7"/>
        <v>22</v>
      </c>
      <c r="AW17" s="62">
        <v>100</v>
      </c>
      <c r="AX17" s="23">
        <v>1</v>
      </c>
      <c r="AY17" s="34">
        <v>96</v>
      </c>
      <c r="AZ17" s="23">
        <v>5</v>
      </c>
      <c r="BA17" s="34">
        <v>86</v>
      </c>
      <c r="BB17" s="23">
        <v>6</v>
      </c>
      <c r="BC17" s="29">
        <f t="shared" si="8"/>
        <v>12</v>
      </c>
      <c r="BD17" s="45" t="s">
        <v>86</v>
      </c>
      <c r="BE17" s="23">
        <v>8</v>
      </c>
      <c r="BF17" s="36">
        <v>10</v>
      </c>
      <c r="BG17" s="46" t="s">
        <v>99</v>
      </c>
      <c r="BH17" s="22">
        <v>0</v>
      </c>
      <c r="BI17" s="23">
        <v>9</v>
      </c>
      <c r="BJ17" s="36">
        <v>1</v>
      </c>
      <c r="BK17" s="23">
        <v>1</v>
      </c>
      <c r="BL17" s="29">
        <f t="shared" si="9"/>
        <v>31</v>
      </c>
      <c r="BM17" s="37">
        <v>76</v>
      </c>
      <c r="BN17" s="23">
        <v>7</v>
      </c>
      <c r="BO17" s="47">
        <v>86</v>
      </c>
      <c r="BP17" s="23">
        <v>4</v>
      </c>
      <c r="BQ17" s="29">
        <f t="shared" si="10"/>
        <v>11</v>
      </c>
      <c r="BR17" s="38">
        <v>2</v>
      </c>
      <c r="BS17" s="23">
        <v>12</v>
      </c>
      <c r="BT17" s="38">
        <v>1</v>
      </c>
      <c r="BU17" s="23">
        <v>5</v>
      </c>
      <c r="BV17" s="38">
        <v>5</v>
      </c>
      <c r="BW17" s="23">
        <v>12</v>
      </c>
      <c r="BX17" s="38">
        <v>1</v>
      </c>
      <c r="BY17" s="23">
        <v>1</v>
      </c>
      <c r="BZ17" s="29">
        <f t="shared" si="11"/>
        <v>30</v>
      </c>
      <c r="CA17" s="133">
        <f t="shared" si="12"/>
        <v>112</v>
      </c>
      <c r="CB17" s="39">
        <f t="shared" si="0"/>
        <v>828</v>
      </c>
      <c r="CC17" s="139">
        <f t="shared" si="13"/>
        <v>940</v>
      </c>
      <c r="CD17" s="141">
        <v>9</v>
      </c>
      <c r="CE17" s="25" t="s">
        <v>67</v>
      </c>
    </row>
    <row r="18" spans="1:83" ht="12.75" x14ac:dyDescent="0.2">
      <c r="A18" s="25" t="s">
        <v>68</v>
      </c>
      <c r="B18" s="26"/>
      <c r="C18" s="122">
        <v>18846.000000000004</v>
      </c>
      <c r="D18" s="27">
        <v>18</v>
      </c>
      <c r="E18" s="122">
        <v>33.237251593550795</v>
      </c>
      <c r="F18" s="46" t="s">
        <v>109</v>
      </c>
      <c r="G18" s="122">
        <v>66.762748406449205</v>
      </c>
      <c r="H18" s="27">
        <v>14</v>
      </c>
      <c r="I18" s="122">
        <v>25.274184476940381</v>
      </c>
      <c r="J18" s="119">
        <v>10</v>
      </c>
      <c r="K18" s="122">
        <v>84.6</v>
      </c>
      <c r="L18" s="27">
        <v>10</v>
      </c>
      <c r="M18" s="122">
        <v>83.5</v>
      </c>
      <c r="N18" s="27">
        <v>13</v>
      </c>
      <c r="O18" s="127">
        <v>75984</v>
      </c>
      <c r="P18" s="127">
        <v>91040</v>
      </c>
      <c r="Q18" s="127">
        <f t="shared" si="1"/>
        <v>15056</v>
      </c>
      <c r="R18" s="27">
        <v>16</v>
      </c>
      <c r="S18" s="127">
        <v>1130.3</v>
      </c>
      <c r="T18" s="127">
        <v>1139.5155000000002</v>
      </c>
      <c r="U18" s="127">
        <f t="shared" si="2"/>
        <v>9.2155000000002474</v>
      </c>
      <c r="V18" s="27">
        <v>6</v>
      </c>
      <c r="W18" s="127">
        <v>534.43000000000006</v>
      </c>
      <c r="X18" s="127">
        <v>656.33999999999992</v>
      </c>
      <c r="Y18" s="127">
        <f t="shared" si="3"/>
        <v>121.90999999999985</v>
      </c>
      <c r="Z18" s="27">
        <v>14</v>
      </c>
      <c r="AA18" s="127">
        <v>871</v>
      </c>
      <c r="AB18" s="127">
        <v>971</v>
      </c>
      <c r="AC18" s="127">
        <f t="shared" si="4"/>
        <v>100</v>
      </c>
      <c r="AD18" s="27">
        <v>10</v>
      </c>
      <c r="AE18" s="146">
        <f t="shared" si="5"/>
        <v>127</v>
      </c>
      <c r="AF18" s="28">
        <v>3</v>
      </c>
      <c r="AG18" s="28">
        <v>3</v>
      </c>
      <c r="AH18" s="20">
        <v>6</v>
      </c>
      <c r="AI18" s="28">
        <v>100</v>
      </c>
      <c r="AJ18" s="24">
        <v>1</v>
      </c>
      <c r="AK18" s="29">
        <f t="shared" si="6"/>
        <v>7</v>
      </c>
      <c r="AL18" s="31">
        <v>0</v>
      </c>
      <c r="AM18" s="24">
        <v>1</v>
      </c>
      <c r="AN18" s="31">
        <v>12.3</v>
      </c>
      <c r="AO18" s="24">
        <v>8</v>
      </c>
      <c r="AP18" s="52">
        <v>1</v>
      </c>
      <c r="AQ18" s="24">
        <v>4</v>
      </c>
      <c r="AR18" s="52">
        <v>0.7</v>
      </c>
      <c r="AS18" s="24">
        <v>7</v>
      </c>
      <c r="AT18" s="30">
        <v>7</v>
      </c>
      <c r="AU18" s="24">
        <v>12</v>
      </c>
      <c r="AV18" s="32">
        <f t="shared" si="7"/>
        <v>32</v>
      </c>
      <c r="AW18" s="33">
        <v>100</v>
      </c>
      <c r="AX18" s="23">
        <v>1</v>
      </c>
      <c r="AY18" s="34">
        <v>94</v>
      </c>
      <c r="AZ18" s="23">
        <v>6</v>
      </c>
      <c r="BA18" s="34">
        <v>85</v>
      </c>
      <c r="BB18" s="23">
        <v>7</v>
      </c>
      <c r="BC18" s="29">
        <f t="shared" si="8"/>
        <v>14</v>
      </c>
      <c r="BD18" s="22">
        <v>0</v>
      </c>
      <c r="BE18" s="23">
        <v>8</v>
      </c>
      <c r="BF18" s="36">
        <v>15</v>
      </c>
      <c r="BG18" s="24">
        <v>9</v>
      </c>
      <c r="BH18" s="22">
        <v>1</v>
      </c>
      <c r="BI18" s="23">
        <v>8</v>
      </c>
      <c r="BJ18" s="36">
        <v>1</v>
      </c>
      <c r="BK18" s="23">
        <v>1</v>
      </c>
      <c r="BL18" s="29">
        <f t="shared" si="9"/>
        <v>26</v>
      </c>
      <c r="BM18" s="63">
        <v>68</v>
      </c>
      <c r="BN18" s="23">
        <v>10</v>
      </c>
      <c r="BO18" s="63">
        <v>85</v>
      </c>
      <c r="BP18" s="23">
        <v>6</v>
      </c>
      <c r="BQ18" s="29">
        <f t="shared" si="10"/>
        <v>16</v>
      </c>
      <c r="BR18" s="58">
        <v>13</v>
      </c>
      <c r="BS18" s="23">
        <v>4</v>
      </c>
      <c r="BT18" s="58">
        <v>2</v>
      </c>
      <c r="BU18" s="23">
        <v>4</v>
      </c>
      <c r="BV18" s="58">
        <v>6</v>
      </c>
      <c r="BW18" s="23">
        <v>11</v>
      </c>
      <c r="BX18" s="58">
        <v>1</v>
      </c>
      <c r="BY18" s="23">
        <v>1</v>
      </c>
      <c r="BZ18" s="29">
        <f t="shared" si="11"/>
        <v>20</v>
      </c>
      <c r="CA18" s="133">
        <f t="shared" si="12"/>
        <v>115</v>
      </c>
      <c r="CB18" s="39">
        <f t="shared" si="0"/>
        <v>1143</v>
      </c>
      <c r="CC18" s="139">
        <f t="shared" si="13"/>
        <v>1258</v>
      </c>
      <c r="CD18" s="141">
        <v>17</v>
      </c>
      <c r="CE18" s="25" t="s">
        <v>68</v>
      </c>
    </row>
    <row r="19" spans="1:83" ht="25.5" customHeight="1" x14ac:dyDescent="0.2">
      <c r="A19" s="25" t="s">
        <v>69</v>
      </c>
      <c r="B19" s="26"/>
      <c r="C19" s="122">
        <v>26924.647022713321</v>
      </c>
      <c r="D19" s="27">
        <v>1</v>
      </c>
      <c r="E19" s="122">
        <v>25.450648123143395</v>
      </c>
      <c r="F19" s="46" t="s">
        <v>91</v>
      </c>
      <c r="G19" s="122">
        <v>74.549351876856605</v>
      </c>
      <c r="H19" s="27">
        <v>2</v>
      </c>
      <c r="I19" s="122">
        <v>56.648747637051045</v>
      </c>
      <c r="J19" s="119">
        <v>1</v>
      </c>
      <c r="K19" s="122">
        <v>91.48</v>
      </c>
      <c r="L19" s="27">
        <v>7</v>
      </c>
      <c r="M19" s="122">
        <v>91</v>
      </c>
      <c r="N19" s="27">
        <v>9</v>
      </c>
      <c r="O19" s="127">
        <v>140120</v>
      </c>
      <c r="P19" s="127">
        <v>168720</v>
      </c>
      <c r="Q19" s="127">
        <f t="shared" si="1"/>
        <v>28600</v>
      </c>
      <c r="R19" s="27">
        <v>17</v>
      </c>
      <c r="S19" s="127">
        <v>1182.7820000000002</v>
      </c>
      <c r="T19" s="127">
        <v>1302.5865000000001</v>
      </c>
      <c r="U19" s="127">
        <f t="shared" si="2"/>
        <v>119.80449999999996</v>
      </c>
      <c r="V19" s="27">
        <v>16</v>
      </c>
      <c r="W19" s="127">
        <v>1519.011</v>
      </c>
      <c r="X19" s="127">
        <v>1411.2300000000002</v>
      </c>
      <c r="Y19" s="127">
        <f t="shared" si="3"/>
        <v>-107.78099999999972</v>
      </c>
      <c r="Z19" s="27">
        <v>5</v>
      </c>
      <c r="AA19" s="127">
        <v>1717</v>
      </c>
      <c r="AB19" s="127">
        <v>2065.5149999999999</v>
      </c>
      <c r="AC19" s="127">
        <f t="shared" si="4"/>
        <v>348.51499999999987</v>
      </c>
      <c r="AD19" s="27">
        <v>13</v>
      </c>
      <c r="AE19" s="146">
        <f t="shared" si="5"/>
        <v>73</v>
      </c>
      <c r="AF19" s="28" t="s">
        <v>75</v>
      </c>
      <c r="AG19" s="28">
        <v>6</v>
      </c>
      <c r="AH19" s="20">
        <v>4</v>
      </c>
      <c r="AI19" s="28">
        <v>100</v>
      </c>
      <c r="AJ19" s="24">
        <v>1</v>
      </c>
      <c r="AK19" s="29">
        <f t="shared" si="6"/>
        <v>5</v>
      </c>
      <c r="AL19" s="31">
        <v>0</v>
      </c>
      <c r="AM19" s="24">
        <v>1</v>
      </c>
      <c r="AN19" s="31">
        <v>9</v>
      </c>
      <c r="AO19" s="24">
        <v>4</v>
      </c>
      <c r="AP19" s="31">
        <v>1</v>
      </c>
      <c r="AQ19" s="24">
        <v>4</v>
      </c>
      <c r="AR19" s="53">
        <v>0.61</v>
      </c>
      <c r="AS19" s="24">
        <v>6</v>
      </c>
      <c r="AT19" s="64">
        <v>27.3</v>
      </c>
      <c r="AU19" s="24">
        <v>3</v>
      </c>
      <c r="AV19" s="32">
        <f t="shared" si="7"/>
        <v>18</v>
      </c>
      <c r="AW19" s="33">
        <v>100</v>
      </c>
      <c r="AX19" s="24">
        <v>1</v>
      </c>
      <c r="AY19" s="34">
        <v>100</v>
      </c>
      <c r="AZ19" s="24">
        <v>1</v>
      </c>
      <c r="BA19" s="34">
        <v>92.5</v>
      </c>
      <c r="BB19" s="24">
        <v>3</v>
      </c>
      <c r="BC19" s="29">
        <f t="shared" si="8"/>
        <v>5</v>
      </c>
      <c r="BD19" s="45" t="s">
        <v>91</v>
      </c>
      <c r="BE19" s="24">
        <v>7</v>
      </c>
      <c r="BF19" s="36">
        <v>18</v>
      </c>
      <c r="BG19" s="46" t="s">
        <v>100</v>
      </c>
      <c r="BH19" s="22">
        <v>3</v>
      </c>
      <c r="BI19" s="23">
        <v>6</v>
      </c>
      <c r="BJ19" s="36">
        <v>1</v>
      </c>
      <c r="BK19" s="23">
        <v>1</v>
      </c>
      <c r="BL19" s="29">
        <f t="shared" si="9"/>
        <v>21</v>
      </c>
      <c r="BM19" s="63">
        <v>92</v>
      </c>
      <c r="BN19" s="23">
        <v>2</v>
      </c>
      <c r="BO19" s="65">
        <v>51</v>
      </c>
      <c r="BP19" s="23">
        <v>13</v>
      </c>
      <c r="BQ19" s="29">
        <f t="shared" si="10"/>
        <v>15</v>
      </c>
      <c r="BR19" s="58">
        <v>7</v>
      </c>
      <c r="BS19" s="23">
        <v>8</v>
      </c>
      <c r="BT19" s="58">
        <v>4</v>
      </c>
      <c r="BU19" s="23">
        <v>2</v>
      </c>
      <c r="BV19" s="58">
        <v>12</v>
      </c>
      <c r="BW19" s="23">
        <v>7</v>
      </c>
      <c r="BX19" s="58">
        <v>1</v>
      </c>
      <c r="BY19" s="23">
        <v>1</v>
      </c>
      <c r="BZ19" s="29">
        <f t="shared" si="11"/>
        <v>18</v>
      </c>
      <c r="CA19" s="133">
        <f t="shared" si="12"/>
        <v>82</v>
      </c>
      <c r="CB19" s="39">
        <f t="shared" si="0"/>
        <v>657</v>
      </c>
      <c r="CC19" s="139">
        <f t="shared" si="13"/>
        <v>739</v>
      </c>
      <c r="CD19" s="141">
        <v>4</v>
      </c>
      <c r="CE19" s="25" t="s">
        <v>69</v>
      </c>
    </row>
    <row r="20" spans="1:83" ht="20.25" customHeight="1" x14ac:dyDescent="0.2">
      <c r="A20" s="25" t="s">
        <v>70</v>
      </c>
      <c r="B20" s="26"/>
      <c r="C20" s="122">
        <v>23774.245689655174</v>
      </c>
      <c r="D20" s="27">
        <v>3</v>
      </c>
      <c r="E20" s="122">
        <v>32.625959193385285</v>
      </c>
      <c r="F20" s="46" t="s">
        <v>99</v>
      </c>
      <c r="G20" s="122">
        <v>67.374040806614715</v>
      </c>
      <c r="H20" s="27">
        <v>12</v>
      </c>
      <c r="I20" s="122">
        <v>25.381694525409948</v>
      </c>
      <c r="J20" s="119">
        <v>14</v>
      </c>
      <c r="K20" s="122">
        <v>97.81</v>
      </c>
      <c r="L20" s="27">
        <v>3</v>
      </c>
      <c r="M20" s="122">
        <v>91</v>
      </c>
      <c r="N20" s="27">
        <v>9</v>
      </c>
      <c r="O20" s="127">
        <v>87472</v>
      </c>
      <c r="P20" s="127">
        <v>90824</v>
      </c>
      <c r="Q20" s="127">
        <f t="shared" si="1"/>
        <v>3352</v>
      </c>
      <c r="R20" s="27">
        <v>5</v>
      </c>
      <c r="S20" s="127">
        <v>843.90899999999988</v>
      </c>
      <c r="T20" s="127">
        <v>852.06200000000001</v>
      </c>
      <c r="U20" s="127">
        <f t="shared" si="2"/>
        <v>8.1530000000001337</v>
      </c>
      <c r="V20" s="27">
        <v>5</v>
      </c>
      <c r="W20" s="127">
        <v>678.48</v>
      </c>
      <c r="X20" s="127">
        <v>584.75400000000002</v>
      </c>
      <c r="Y20" s="127">
        <f t="shared" si="3"/>
        <v>-93.725999999999999</v>
      </c>
      <c r="Z20" s="27">
        <v>6</v>
      </c>
      <c r="AA20" s="127">
        <v>2360.44</v>
      </c>
      <c r="AB20" s="127">
        <v>1937</v>
      </c>
      <c r="AC20" s="127">
        <f t="shared" si="4"/>
        <v>-423.44000000000005</v>
      </c>
      <c r="AD20" s="27">
        <v>4</v>
      </c>
      <c r="AE20" s="146">
        <f t="shared" si="5"/>
        <v>74</v>
      </c>
      <c r="AF20" s="66" t="s">
        <v>76</v>
      </c>
      <c r="AG20" s="28">
        <v>1</v>
      </c>
      <c r="AH20" s="20">
        <v>8</v>
      </c>
      <c r="AI20" s="28">
        <v>100</v>
      </c>
      <c r="AJ20" s="24">
        <v>1</v>
      </c>
      <c r="AK20" s="29">
        <f t="shared" si="6"/>
        <v>9</v>
      </c>
      <c r="AL20" s="30">
        <v>0</v>
      </c>
      <c r="AM20" s="24">
        <v>1</v>
      </c>
      <c r="AN20" s="31">
        <v>17</v>
      </c>
      <c r="AO20" s="24">
        <v>13</v>
      </c>
      <c r="AP20" s="30">
        <v>1</v>
      </c>
      <c r="AQ20" s="24">
        <v>4</v>
      </c>
      <c r="AR20" s="53">
        <v>0</v>
      </c>
      <c r="AS20" s="24">
        <v>1</v>
      </c>
      <c r="AT20" s="30">
        <v>31.1</v>
      </c>
      <c r="AU20" s="24">
        <v>1</v>
      </c>
      <c r="AV20" s="32">
        <f t="shared" si="7"/>
        <v>20</v>
      </c>
      <c r="AW20" s="33">
        <v>100</v>
      </c>
      <c r="AX20" s="23">
        <v>1</v>
      </c>
      <c r="AY20" s="42">
        <v>93</v>
      </c>
      <c r="AZ20" s="23">
        <v>7</v>
      </c>
      <c r="BA20" s="34">
        <v>80</v>
      </c>
      <c r="BB20" s="23">
        <v>12</v>
      </c>
      <c r="BC20" s="29">
        <f t="shared" si="8"/>
        <v>20</v>
      </c>
      <c r="BD20" s="45" t="s">
        <v>93</v>
      </c>
      <c r="BE20" s="23">
        <v>6</v>
      </c>
      <c r="BF20" s="36">
        <v>19</v>
      </c>
      <c r="BG20" s="46" t="s">
        <v>107</v>
      </c>
      <c r="BH20" s="22">
        <v>1</v>
      </c>
      <c r="BI20" s="23">
        <v>8</v>
      </c>
      <c r="BJ20" s="36">
        <v>1</v>
      </c>
      <c r="BK20" s="23">
        <v>1</v>
      </c>
      <c r="BL20" s="29">
        <f t="shared" si="9"/>
        <v>21</v>
      </c>
      <c r="BM20" s="67">
        <v>64</v>
      </c>
      <c r="BN20" s="23">
        <v>11</v>
      </c>
      <c r="BO20" s="67">
        <v>47</v>
      </c>
      <c r="BP20" s="23">
        <v>14</v>
      </c>
      <c r="BQ20" s="29">
        <f t="shared" si="10"/>
        <v>25</v>
      </c>
      <c r="BR20" s="68">
        <v>1</v>
      </c>
      <c r="BS20" s="23">
        <v>13</v>
      </c>
      <c r="BT20" s="58">
        <v>3</v>
      </c>
      <c r="BU20" s="23">
        <v>3</v>
      </c>
      <c r="BV20" s="58">
        <v>4</v>
      </c>
      <c r="BW20" s="23">
        <v>13</v>
      </c>
      <c r="BX20" s="58">
        <v>1</v>
      </c>
      <c r="BY20" s="23">
        <v>1</v>
      </c>
      <c r="BZ20" s="29">
        <f t="shared" si="11"/>
        <v>30</v>
      </c>
      <c r="CA20" s="133">
        <f t="shared" si="12"/>
        <v>125</v>
      </c>
      <c r="CB20" s="39">
        <f t="shared" si="0"/>
        <v>666</v>
      </c>
      <c r="CC20" s="139">
        <f t="shared" si="13"/>
        <v>791</v>
      </c>
      <c r="CD20" s="141">
        <v>8</v>
      </c>
      <c r="CE20" s="25" t="s">
        <v>70</v>
      </c>
    </row>
    <row r="21" spans="1:83" ht="12.75" x14ac:dyDescent="0.2">
      <c r="A21" s="25" t="s">
        <v>71</v>
      </c>
      <c r="B21" s="26"/>
      <c r="C21" s="122">
        <v>21403.443526170799</v>
      </c>
      <c r="D21" s="27">
        <v>8</v>
      </c>
      <c r="E21" s="122">
        <v>29.425703368914242</v>
      </c>
      <c r="F21" s="46" t="s">
        <v>107</v>
      </c>
      <c r="G21" s="122">
        <v>70.574296631085758</v>
      </c>
      <c r="H21" s="27">
        <v>5</v>
      </c>
      <c r="I21" s="122">
        <v>23.78397022132436</v>
      </c>
      <c r="J21" s="119">
        <v>12</v>
      </c>
      <c r="K21" s="122">
        <v>97.75</v>
      </c>
      <c r="L21" s="27">
        <v>3</v>
      </c>
      <c r="M21" s="122">
        <v>91.6</v>
      </c>
      <c r="N21" s="27">
        <v>4</v>
      </c>
      <c r="O21" s="127">
        <v>143620</v>
      </c>
      <c r="P21" s="127">
        <v>141240</v>
      </c>
      <c r="Q21" s="127">
        <f t="shared" si="1"/>
        <v>-2380</v>
      </c>
      <c r="R21" s="27">
        <v>2</v>
      </c>
      <c r="S21" s="127">
        <v>745.63</v>
      </c>
      <c r="T21" s="127">
        <v>776.30430000000001</v>
      </c>
      <c r="U21" s="127">
        <f t="shared" si="2"/>
        <v>30.674300000000017</v>
      </c>
      <c r="V21" s="27">
        <v>11</v>
      </c>
      <c r="W21" s="127">
        <v>1085.3899999999999</v>
      </c>
      <c r="X21" s="127">
        <v>868.91399999999999</v>
      </c>
      <c r="Y21" s="127">
        <f t="shared" si="3"/>
        <v>-216.47599999999989</v>
      </c>
      <c r="Z21" s="27">
        <v>3</v>
      </c>
      <c r="AA21" s="127">
        <v>2199</v>
      </c>
      <c r="AB21" s="127">
        <v>2290</v>
      </c>
      <c r="AC21" s="127">
        <f t="shared" si="4"/>
        <v>91</v>
      </c>
      <c r="AD21" s="27">
        <v>9</v>
      </c>
      <c r="AE21" s="146">
        <f t="shared" si="5"/>
        <v>63</v>
      </c>
      <c r="AF21" s="28" t="s">
        <v>77</v>
      </c>
      <c r="AG21" s="28">
        <v>6</v>
      </c>
      <c r="AH21" s="20">
        <v>4</v>
      </c>
      <c r="AI21" s="28">
        <v>100</v>
      </c>
      <c r="AJ21" s="24">
        <v>1</v>
      </c>
      <c r="AK21" s="29">
        <f t="shared" si="6"/>
        <v>5</v>
      </c>
      <c r="AL21" s="31">
        <v>0.2</v>
      </c>
      <c r="AM21" s="24">
        <v>2</v>
      </c>
      <c r="AN21" s="31">
        <v>12.2</v>
      </c>
      <c r="AO21" s="24">
        <v>7</v>
      </c>
      <c r="AP21" s="31">
        <v>0</v>
      </c>
      <c r="AQ21" s="24">
        <v>3</v>
      </c>
      <c r="AR21" s="31">
        <v>0.4</v>
      </c>
      <c r="AS21" s="24">
        <v>3</v>
      </c>
      <c r="AT21" s="30">
        <v>4.3</v>
      </c>
      <c r="AU21" s="24">
        <v>14</v>
      </c>
      <c r="AV21" s="32">
        <f t="shared" si="7"/>
        <v>29</v>
      </c>
      <c r="AW21" s="42">
        <v>100</v>
      </c>
      <c r="AX21" s="23">
        <v>1</v>
      </c>
      <c r="AY21" s="34">
        <v>96.4</v>
      </c>
      <c r="AZ21" s="23">
        <v>4</v>
      </c>
      <c r="BA21" s="34">
        <v>95</v>
      </c>
      <c r="BB21" s="23">
        <v>1</v>
      </c>
      <c r="BC21" s="29">
        <f t="shared" si="8"/>
        <v>6</v>
      </c>
      <c r="BD21" s="22">
        <v>0</v>
      </c>
      <c r="BE21" s="23">
        <v>8</v>
      </c>
      <c r="BF21" s="36">
        <v>25</v>
      </c>
      <c r="BG21" s="24">
        <v>2</v>
      </c>
      <c r="BH21" s="22">
        <v>3</v>
      </c>
      <c r="BI21" s="23">
        <v>6</v>
      </c>
      <c r="BJ21" s="36">
        <v>1</v>
      </c>
      <c r="BK21" s="23">
        <v>1</v>
      </c>
      <c r="BL21" s="29">
        <f t="shared" si="9"/>
        <v>17</v>
      </c>
      <c r="BM21" s="63">
        <v>59</v>
      </c>
      <c r="BN21" s="23">
        <v>14</v>
      </c>
      <c r="BO21" s="63">
        <v>68</v>
      </c>
      <c r="BP21" s="23">
        <v>11</v>
      </c>
      <c r="BQ21" s="29">
        <f t="shared" si="10"/>
        <v>25</v>
      </c>
      <c r="BR21" s="58">
        <v>3</v>
      </c>
      <c r="BS21" s="23">
        <v>11</v>
      </c>
      <c r="BT21" s="58">
        <v>2</v>
      </c>
      <c r="BU21" s="23">
        <v>4</v>
      </c>
      <c r="BV21" s="58">
        <v>8</v>
      </c>
      <c r="BW21" s="23">
        <v>10</v>
      </c>
      <c r="BX21" s="58">
        <v>1</v>
      </c>
      <c r="BY21" s="23">
        <v>1</v>
      </c>
      <c r="BZ21" s="29">
        <f t="shared" si="11"/>
        <v>26</v>
      </c>
      <c r="CA21" s="133">
        <f t="shared" si="12"/>
        <v>108</v>
      </c>
      <c r="CB21" s="39">
        <f t="shared" si="0"/>
        <v>567</v>
      </c>
      <c r="CC21" s="139">
        <f t="shared" si="13"/>
        <v>675</v>
      </c>
      <c r="CD21" s="141">
        <v>5</v>
      </c>
      <c r="CE21" s="25" t="s">
        <v>71</v>
      </c>
    </row>
    <row r="22" spans="1:83" ht="19.5" customHeight="1" x14ac:dyDescent="0.2">
      <c r="A22" s="25" t="s">
        <v>72</v>
      </c>
      <c r="B22" s="26"/>
      <c r="C22" s="122">
        <v>24552.76564774381</v>
      </c>
      <c r="D22" s="27">
        <v>2</v>
      </c>
      <c r="E22" s="122">
        <v>23.82677591927947</v>
      </c>
      <c r="F22" s="46" t="s">
        <v>105</v>
      </c>
      <c r="G22" s="122">
        <v>76.17322408072053</v>
      </c>
      <c r="H22" s="27">
        <v>1</v>
      </c>
      <c r="I22" s="122">
        <v>39.390758673619111</v>
      </c>
      <c r="J22" s="119">
        <v>2</v>
      </c>
      <c r="K22" s="122">
        <v>77.42</v>
      </c>
      <c r="L22" s="27">
        <v>14</v>
      </c>
      <c r="M22" s="122">
        <v>96.1</v>
      </c>
      <c r="N22" s="27">
        <v>1</v>
      </c>
      <c r="O22" s="127">
        <v>201293</v>
      </c>
      <c r="P22" s="127">
        <v>213292</v>
      </c>
      <c r="Q22" s="127">
        <f t="shared" si="1"/>
        <v>11999</v>
      </c>
      <c r="R22" s="27">
        <v>15</v>
      </c>
      <c r="S22" s="127">
        <v>1437.587</v>
      </c>
      <c r="T22" s="127">
        <v>1455.4559999999997</v>
      </c>
      <c r="U22" s="127">
        <f t="shared" si="2"/>
        <v>17.868999999999687</v>
      </c>
      <c r="V22" s="27">
        <v>8</v>
      </c>
      <c r="W22" s="127">
        <v>1480.69</v>
      </c>
      <c r="X22" s="127">
        <v>1068.3140000000001</v>
      </c>
      <c r="Y22" s="127">
        <f t="shared" si="3"/>
        <v>-412.37599999999998</v>
      </c>
      <c r="Z22" s="27">
        <v>1</v>
      </c>
      <c r="AA22" s="127">
        <v>6104</v>
      </c>
      <c r="AB22" s="127">
        <v>7723</v>
      </c>
      <c r="AC22" s="127">
        <f t="shared" si="4"/>
        <v>1619</v>
      </c>
      <c r="AD22" s="27">
        <v>16</v>
      </c>
      <c r="AE22" s="146">
        <f t="shared" si="5"/>
        <v>61</v>
      </c>
      <c r="AF22" s="28" t="s">
        <v>78</v>
      </c>
      <c r="AG22" s="28">
        <v>3</v>
      </c>
      <c r="AH22" s="20">
        <v>6</v>
      </c>
      <c r="AI22" s="28">
        <v>1</v>
      </c>
      <c r="AJ22" s="24">
        <v>2</v>
      </c>
      <c r="AK22" s="29">
        <f t="shared" si="6"/>
        <v>8</v>
      </c>
      <c r="AL22" s="31">
        <v>0</v>
      </c>
      <c r="AM22" s="24">
        <v>1</v>
      </c>
      <c r="AN22" s="31">
        <v>3.3000000000000002E-2</v>
      </c>
      <c r="AO22" s="24">
        <v>1</v>
      </c>
      <c r="AP22" s="31">
        <v>-1</v>
      </c>
      <c r="AQ22" s="24">
        <v>2</v>
      </c>
      <c r="AR22" s="53">
        <v>0</v>
      </c>
      <c r="AS22" s="24">
        <v>1</v>
      </c>
      <c r="AT22" s="30">
        <v>11.4</v>
      </c>
      <c r="AU22" s="24">
        <v>8</v>
      </c>
      <c r="AV22" s="32">
        <f t="shared" si="7"/>
        <v>13</v>
      </c>
      <c r="AW22" s="33">
        <v>100</v>
      </c>
      <c r="AX22" s="23">
        <v>1</v>
      </c>
      <c r="AY22" s="34">
        <v>100</v>
      </c>
      <c r="AZ22" s="23">
        <v>1</v>
      </c>
      <c r="BA22" s="34">
        <v>82.35</v>
      </c>
      <c r="BB22" s="23">
        <v>9</v>
      </c>
      <c r="BC22" s="29">
        <f t="shared" si="8"/>
        <v>11</v>
      </c>
      <c r="BD22" s="22">
        <v>0</v>
      </c>
      <c r="BE22" s="23">
        <v>8</v>
      </c>
      <c r="BF22" s="36">
        <v>13</v>
      </c>
      <c r="BG22" s="46" t="s">
        <v>85</v>
      </c>
      <c r="BH22" s="22">
        <v>13</v>
      </c>
      <c r="BI22" s="23">
        <v>1</v>
      </c>
      <c r="BJ22" s="36">
        <v>1</v>
      </c>
      <c r="BK22" s="23">
        <v>1</v>
      </c>
      <c r="BL22" s="29">
        <f t="shared" si="9"/>
        <v>20</v>
      </c>
      <c r="BM22" s="63">
        <v>39.299999999999997</v>
      </c>
      <c r="BN22" s="23">
        <v>15</v>
      </c>
      <c r="BO22" s="63">
        <v>71.8</v>
      </c>
      <c r="BP22" s="23">
        <v>8</v>
      </c>
      <c r="BQ22" s="29">
        <f t="shared" si="10"/>
        <v>23</v>
      </c>
      <c r="BR22" s="58">
        <v>17</v>
      </c>
      <c r="BS22" s="23">
        <v>1</v>
      </c>
      <c r="BT22" s="58">
        <v>4</v>
      </c>
      <c r="BU22" s="23">
        <v>2</v>
      </c>
      <c r="BV22" s="58">
        <v>21</v>
      </c>
      <c r="BW22" s="23">
        <v>5</v>
      </c>
      <c r="BX22" s="58">
        <v>1</v>
      </c>
      <c r="BY22" s="23">
        <v>1</v>
      </c>
      <c r="BZ22" s="29">
        <f t="shared" si="11"/>
        <v>9</v>
      </c>
      <c r="CA22" s="133">
        <f t="shared" si="12"/>
        <v>84</v>
      </c>
      <c r="CB22" s="39">
        <f t="shared" si="0"/>
        <v>549</v>
      </c>
      <c r="CC22" s="139">
        <f t="shared" si="13"/>
        <v>633</v>
      </c>
      <c r="CD22" s="141">
        <v>3</v>
      </c>
      <c r="CE22" s="25" t="s">
        <v>72</v>
      </c>
    </row>
    <row r="23" spans="1:83" ht="12.75" x14ac:dyDescent="0.2">
      <c r="A23" s="25" t="s">
        <v>73</v>
      </c>
      <c r="B23" s="26"/>
      <c r="C23" s="122">
        <v>20373.376623376622</v>
      </c>
      <c r="D23" s="27">
        <v>14</v>
      </c>
      <c r="E23" s="122">
        <v>38.848144267708037</v>
      </c>
      <c r="F23" s="46" t="s">
        <v>92</v>
      </c>
      <c r="G23" s="122">
        <v>61.151855732291963</v>
      </c>
      <c r="H23" s="27">
        <v>15</v>
      </c>
      <c r="I23" s="122">
        <v>19.29707591199162</v>
      </c>
      <c r="J23" s="119">
        <v>17</v>
      </c>
      <c r="K23" s="122">
        <v>0</v>
      </c>
      <c r="L23" s="27">
        <v>17</v>
      </c>
      <c r="M23" s="122">
        <v>0</v>
      </c>
      <c r="N23" s="27">
        <v>17</v>
      </c>
      <c r="O23" s="127">
        <v>0</v>
      </c>
      <c r="P23" s="127">
        <v>0</v>
      </c>
      <c r="Q23" s="127">
        <f t="shared" si="1"/>
        <v>0</v>
      </c>
      <c r="R23" s="27">
        <v>0</v>
      </c>
      <c r="S23" s="127">
        <v>0</v>
      </c>
      <c r="T23" s="127">
        <v>0</v>
      </c>
      <c r="U23" s="127">
        <f t="shared" si="2"/>
        <v>0</v>
      </c>
      <c r="V23" s="27">
        <v>0</v>
      </c>
      <c r="W23" s="127">
        <v>0</v>
      </c>
      <c r="X23" s="127">
        <v>0</v>
      </c>
      <c r="Y23" s="127">
        <f t="shared" si="3"/>
        <v>0</v>
      </c>
      <c r="Z23" s="27">
        <v>0</v>
      </c>
      <c r="AA23" s="127">
        <v>0</v>
      </c>
      <c r="AB23" s="127">
        <v>0</v>
      </c>
      <c r="AC23" s="127">
        <f t="shared" si="4"/>
        <v>0</v>
      </c>
      <c r="AD23" s="27">
        <v>0</v>
      </c>
      <c r="AE23" s="146">
        <f t="shared" si="5"/>
        <v>97</v>
      </c>
      <c r="AF23" s="131">
        <v>0</v>
      </c>
      <c r="AG23" s="131">
        <v>0</v>
      </c>
      <c r="AH23" s="20">
        <v>9</v>
      </c>
      <c r="AI23" s="28">
        <v>0</v>
      </c>
      <c r="AJ23" s="24">
        <v>3</v>
      </c>
      <c r="AK23" s="29">
        <f t="shared" si="6"/>
        <v>12</v>
      </c>
      <c r="AL23" s="30">
        <v>5</v>
      </c>
      <c r="AM23" s="24">
        <v>5</v>
      </c>
      <c r="AN23" s="31">
        <v>12</v>
      </c>
      <c r="AO23" s="24">
        <v>6</v>
      </c>
      <c r="AP23" s="31">
        <v>1</v>
      </c>
      <c r="AQ23" s="24">
        <v>4</v>
      </c>
      <c r="AR23" s="31">
        <v>45</v>
      </c>
      <c r="AS23" s="24">
        <v>15</v>
      </c>
      <c r="AT23" s="30">
        <v>0</v>
      </c>
      <c r="AU23" s="24">
        <v>18</v>
      </c>
      <c r="AV23" s="32">
        <f t="shared" si="7"/>
        <v>48</v>
      </c>
      <c r="AW23" s="42">
        <v>100</v>
      </c>
      <c r="AX23" s="24">
        <v>1</v>
      </c>
      <c r="AY23" s="34">
        <v>0</v>
      </c>
      <c r="AZ23" s="23">
        <v>11</v>
      </c>
      <c r="BA23" s="42">
        <v>70</v>
      </c>
      <c r="BB23" s="23">
        <v>16</v>
      </c>
      <c r="BC23" s="29">
        <f t="shared" si="8"/>
        <v>28</v>
      </c>
      <c r="BD23" s="22">
        <v>0</v>
      </c>
      <c r="BE23" s="23">
        <v>8</v>
      </c>
      <c r="BF23" s="22">
        <v>0</v>
      </c>
      <c r="BG23" s="24">
        <v>0</v>
      </c>
      <c r="BH23" s="22">
        <v>0</v>
      </c>
      <c r="BI23" s="23">
        <v>9</v>
      </c>
      <c r="BJ23" s="36">
        <v>1</v>
      </c>
      <c r="BK23" s="23">
        <v>1</v>
      </c>
      <c r="BL23" s="29">
        <f t="shared" si="9"/>
        <v>18</v>
      </c>
      <c r="BM23" s="63">
        <v>10</v>
      </c>
      <c r="BN23" s="23">
        <v>17</v>
      </c>
      <c r="BO23" s="63">
        <v>0</v>
      </c>
      <c r="BP23" s="23">
        <v>15</v>
      </c>
      <c r="BQ23" s="29">
        <f t="shared" si="10"/>
        <v>32</v>
      </c>
      <c r="BR23" s="58">
        <v>0</v>
      </c>
      <c r="BS23" s="23">
        <v>14</v>
      </c>
      <c r="BT23" s="58">
        <v>0</v>
      </c>
      <c r="BU23" s="23">
        <v>6</v>
      </c>
      <c r="BV23" s="58">
        <v>2</v>
      </c>
      <c r="BW23" s="23">
        <v>14</v>
      </c>
      <c r="BX23" s="58">
        <v>1</v>
      </c>
      <c r="BY23" s="23">
        <v>1</v>
      </c>
      <c r="BZ23" s="29">
        <f t="shared" si="11"/>
        <v>35</v>
      </c>
      <c r="CA23" s="134">
        <f t="shared" si="12"/>
        <v>173</v>
      </c>
      <c r="CB23" s="39">
        <f t="shared" si="0"/>
        <v>873</v>
      </c>
      <c r="CC23" s="139">
        <f t="shared" si="13"/>
        <v>1046</v>
      </c>
      <c r="CD23" s="142">
        <v>18</v>
      </c>
      <c r="CE23" s="25" t="s">
        <v>73</v>
      </c>
    </row>
    <row r="24" spans="1:83" ht="12.75" x14ac:dyDescent="0.2">
      <c r="A24" s="1"/>
      <c r="B24" s="1"/>
      <c r="C24" s="120"/>
      <c r="D24" s="123"/>
      <c r="E24" s="124"/>
      <c r="F24" s="121"/>
      <c r="G24" s="120"/>
      <c r="H24" s="120"/>
      <c r="I24" s="120"/>
      <c r="J24" s="1"/>
      <c r="K24" s="1"/>
      <c r="L24" s="1"/>
      <c r="M24" s="1"/>
      <c r="N24" s="1"/>
      <c r="O24" s="1"/>
      <c r="P24" s="1"/>
      <c r="Q24" s="9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69"/>
      <c r="AF24" s="1"/>
      <c r="AG24" s="1"/>
      <c r="AH24" s="1"/>
      <c r="AI24" s="1"/>
      <c r="AJ24" s="69"/>
      <c r="AK24" s="69"/>
      <c r="AL24" s="1"/>
      <c r="AM24" s="1"/>
      <c r="AN24" s="1"/>
      <c r="AO24" s="1"/>
      <c r="AP24" s="1"/>
      <c r="AQ24" s="1"/>
      <c r="AR24" s="70"/>
      <c r="AS24" s="71"/>
      <c r="AT24" s="70"/>
      <c r="AU24" s="70"/>
      <c r="AV24" s="70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69"/>
      <c r="BV24" s="1"/>
      <c r="BW24" s="69"/>
      <c r="BX24" s="1"/>
      <c r="BY24" s="1"/>
      <c r="BZ24" s="1"/>
      <c r="CA24" s="1"/>
      <c r="CB24" s="1"/>
      <c r="CC24" s="1"/>
      <c r="CD24" s="1"/>
    </row>
    <row r="25" spans="1:83" x14ac:dyDescent="0.2">
      <c r="A25" s="1"/>
      <c r="B25" s="1"/>
      <c r="C25" s="1"/>
      <c r="D25" s="125"/>
      <c r="E25" s="125"/>
      <c r="F25" s="92"/>
      <c r="G25" s="1"/>
      <c r="H25" s="1"/>
      <c r="I25" s="1"/>
      <c r="J25" s="1"/>
      <c r="K25" s="1"/>
      <c r="L25" s="1"/>
      <c r="M25" s="1"/>
      <c r="N25" s="1"/>
      <c r="O25" s="1"/>
      <c r="P25" s="1"/>
      <c r="Q25" s="94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69"/>
      <c r="AF25" s="1"/>
      <c r="AG25" s="1"/>
      <c r="AH25" s="1"/>
      <c r="AI25" s="1"/>
      <c r="AJ25" s="69"/>
      <c r="AK25" s="69"/>
      <c r="AL25" s="1"/>
      <c r="AM25" s="1"/>
      <c r="AN25" s="1"/>
      <c r="AO25" s="1"/>
      <c r="AP25" s="1"/>
      <c r="AQ25" s="1"/>
      <c r="AR25" s="70"/>
      <c r="AS25" s="71"/>
      <c r="AT25" s="70"/>
      <c r="AU25" s="70"/>
      <c r="AV25" s="70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69"/>
      <c r="BV25" s="1"/>
      <c r="BW25" s="69"/>
      <c r="BX25" s="1"/>
      <c r="BY25" s="1"/>
      <c r="BZ25" s="1"/>
      <c r="CA25" s="1"/>
      <c r="CB25" s="1"/>
      <c r="CC25" s="1"/>
      <c r="CD25" s="1"/>
    </row>
    <row r="26" spans="1:83" x14ac:dyDescent="0.2">
      <c r="A26" s="1"/>
      <c r="B26" s="1"/>
      <c r="C26" s="1"/>
      <c r="D26" s="1"/>
      <c r="E26" s="1"/>
      <c r="F26" s="92"/>
      <c r="G26" s="1"/>
      <c r="H26" s="1"/>
      <c r="I26" s="1"/>
      <c r="J26" s="1"/>
      <c r="K26" s="1"/>
      <c r="L26" s="1"/>
      <c r="M26" s="1"/>
      <c r="N26" s="1"/>
      <c r="O26" s="1"/>
      <c r="P26" s="1"/>
      <c r="Q26" s="94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69"/>
      <c r="AK26" s="69"/>
      <c r="AL26" s="1"/>
      <c r="AM26" s="1"/>
      <c r="AN26" s="1"/>
      <c r="AO26" s="1"/>
      <c r="AP26" s="1"/>
      <c r="AQ26" s="1"/>
      <c r="AR26" s="70"/>
      <c r="AS26" s="71"/>
      <c r="AT26" s="70"/>
      <c r="AU26" s="70"/>
      <c r="AV26" s="70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69"/>
      <c r="BV26" s="1"/>
      <c r="BW26" s="1"/>
      <c r="BX26" s="1"/>
      <c r="BY26" s="1"/>
      <c r="BZ26" s="1"/>
      <c r="CA26" s="1"/>
      <c r="CB26" s="1"/>
      <c r="CC26" s="1"/>
      <c r="CD26" s="1"/>
    </row>
    <row r="27" spans="1:83" x14ac:dyDescent="0.2">
      <c r="A27" s="1"/>
      <c r="B27" s="1"/>
      <c r="C27" s="1"/>
      <c r="D27" s="1"/>
      <c r="E27" s="1"/>
      <c r="F27" s="92"/>
      <c r="G27" s="1"/>
      <c r="H27" s="1"/>
      <c r="I27" s="1"/>
      <c r="J27" s="1"/>
      <c r="K27" s="1"/>
      <c r="L27" s="1"/>
      <c r="M27" s="1"/>
      <c r="N27" s="1"/>
      <c r="O27" s="1"/>
      <c r="P27" s="1"/>
      <c r="Q27" s="94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69"/>
      <c r="AK27" s="69"/>
      <c r="AL27" s="1"/>
      <c r="AM27" s="1"/>
      <c r="AN27" s="1"/>
      <c r="AO27" s="1"/>
      <c r="AP27" s="1"/>
      <c r="AQ27" s="1"/>
      <c r="AR27" s="70"/>
      <c r="AS27" s="71"/>
      <c r="AT27" s="70"/>
      <c r="AU27" s="70"/>
      <c r="AV27" s="70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69"/>
      <c r="BV27" s="1"/>
      <c r="BW27" s="1"/>
      <c r="BX27" s="1"/>
      <c r="BY27" s="1"/>
      <c r="BZ27" s="1"/>
      <c r="CA27" s="1"/>
      <c r="CB27" s="1"/>
      <c r="CC27" s="1"/>
      <c r="CD27" s="1"/>
    </row>
    <row r="28" spans="1:83" x14ac:dyDescent="0.2">
      <c r="A28" s="1"/>
      <c r="B28" s="1"/>
      <c r="C28" s="1"/>
      <c r="D28" s="1"/>
      <c r="E28" s="1"/>
      <c r="F28" s="92"/>
      <c r="G28" s="1"/>
      <c r="H28" s="1"/>
      <c r="I28" s="1"/>
      <c r="J28" s="1"/>
      <c r="K28" s="1"/>
      <c r="L28" s="1"/>
      <c r="M28" s="1"/>
      <c r="N28" s="1"/>
      <c r="O28" s="1"/>
      <c r="P28" s="1"/>
      <c r="Q28" s="94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69"/>
      <c r="AK28" s="69"/>
      <c r="AL28" s="1"/>
      <c r="AM28" s="1"/>
      <c r="AN28" s="1"/>
      <c r="AO28" s="1"/>
      <c r="AP28" s="1"/>
      <c r="AQ28" s="1"/>
      <c r="AR28" s="70"/>
      <c r="AS28" s="71"/>
      <c r="AT28" s="70"/>
      <c r="AU28" s="70"/>
      <c r="AV28" s="70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69"/>
      <c r="BV28" s="1"/>
      <c r="BW28" s="1"/>
      <c r="BX28" s="1"/>
      <c r="BY28" s="1"/>
      <c r="BZ28" s="1"/>
      <c r="CA28" s="1"/>
      <c r="CB28" s="1"/>
      <c r="CC28" s="1"/>
      <c r="CD28" s="1"/>
    </row>
    <row r="29" spans="1:83" ht="45.75" customHeight="1" x14ac:dyDescent="0.2">
      <c r="A29" s="1"/>
      <c r="B29" s="1"/>
      <c r="C29" s="1"/>
      <c r="D29" s="1"/>
      <c r="E29" s="1"/>
      <c r="F29" s="92"/>
      <c r="G29" s="1"/>
      <c r="H29" s="1"/>
      <c r="I29" s="1"/>
      <c r="J29" s="1"/>
      <c r="K29" s="1"/>
      <c r="L29" s="1"/>
      <c r="M29" s="1"/>
      <c r="N29" s="1"/>
      <c r="O29" s="1"/>
      <c r="P29" s="1"/>
      <c r="Q29" s="94"/>
      <c r="R29" s="1"/>
      <c r="S29" s="1"/>
      <c r="T29" s="1"/>
      <c r="U29" s="1"/>
      <c r="AF29" s="1"/>
      <c r="AG29" s="1"/>
      <c r="AH29" s="1"/>
      <c r="AI29" s="1"/>
      <c r="AJ29" s="69"/>
      <c r="AK29" s="69"/>
      <c r="AL29" s="1"/>
      <c r="AM29" s="1"/>
      <c r="AN29" s="1"/>
      <c r="AO29" s="1"/>
      <c r="AP29" s="1"/>
      <c r="AQ29" s="1"/>
      <c r="AR29" s="70"/>
      <c r="AS29" s="70"/>
      <c r="AT29" s="70"/>
      <c r="AU29" s="70"/>
      <c r="AV29" s="70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3" x14ac:dyDescent="0.2">
      <c r="AJ30" s="69"/>
      <c r="AK30" s="69"/>
      <c r="AL30" s="1"/>
      <c r="AM30" s="1"/>
      <c r="AN30" s="1"/>
      <c r="AO30" s="1"/>
      <c r="AP30" s="1"/>
      <c r="AQ30" s="1"/>
      <c r="AR30" s="70"/>
      <c r="AS30" s="70"/>
      <c r="AT30" s="70"/>
      <c r="AU30" s="70"/>
      <c r="AV30" s="70"/>
    </row>
    <row r="31" spans="1:83" x14ac:dyDescent="0.2">
      <c r="AJ31" s="1"/>
      <c r="AK31" s="1"/>
      <c r="AL31" s="1"/>
      <c r="AM31" s="1"/>
      <c r="AN31" s="1"/>
      <c r="AO31" s="1"/>
      <c r="AP31" s="1"/>
      <c r="AQ31" s="1"/>
      <c r="AR31" s="1"/>
      <c r="AS31" s="70"/>
      <c r="AT31" s="70"/>
      <c r="AU31" s="70"/>
      <c r="AV31" s="70"/>
    </row>
    <row r="32" spans="1:83" x14ac:dyDescent="0.2">
      <c r="AJ32" s="1"/>
      <c r="AK32" s="1"/>
      <c r="AL32" s="1"/>
      <c r="AM32" s="1"/>
      <c r="AN32" s="1"/>
      <c r="AO32" s="1"/>
      <c r="AP32" s="1"/>
      <c r="AQ32" s="1"/>
      <c r="AR32" s="1"/>
      <c r="AS32" s="70"/>
      <c r="AT32" s="70"/>
      <c r="AU32" s="70"/>
      <c r="AV32" s="70"/>
    </row>
    <row r="33" spans="36:48" x14ac:dyDescent="0.2">
      <c r="AJ33" s="1"/>
      <c r="AK33" s="1"/>
      <c r="AL33" s="1"/>
      <c r="AM33" s="1"/>
      <c r="AN33" s="1"/>
      <c r="AO33" s="1"/>
      <c r="AP33" s="1"/>
      <c r="AQ33" s="1"/>
      <c r="AR33" s="1"/>
      <c r="AS33" s="70"/>
      <c r="AT33" s="70"/>
      <c r="AU33" s="70"/>
      <c r="AV33" s="70"/>
    </row>
    <row r="34" spans="36:48" x14ac:dyDescent="0.2">
      <c r="AJ34" s="1"/>
      <c r="AK34" s="1"/>
      <c r="AL34" s="1"/>
      <c r="AM34" s="1"/>
      <c r="AN34" s="1"/>
      <c r="AO34" s="1"/>
      <c r="AP34" s="1"/>
      <c r="AQ34" s="1"/>
      <c r="AR34" s="1"/>
      <c r="AS34" s="70"/>
      <c r="AT34" s="70"/>
      <c r="AU34" s="70"/>
      <c r="AV34" s="70"/>
    </row>
  </sheetData>
  <mergeCells count="11">
    <mergeCell ref="BF3:BG3"/>
    <mergeCell ref="BH3:BI3"/>
    <mergeCell ref="B1:M1"/>
    <mergeCell ref="CA3:CD3"/>
    <mergeCell ref="BD3:BE3"/>
    <mergeCell ref="BM3:BP3"/>
    <mergeCell ref="AW3:BB3"/>
    <mergeCell ref="C3:AD3"/>
    <mergeCell ref="BR3:BY3"/>
    <mergeCell ref="AL3:AV3"/>
    <mergeCell ref="AF3:A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2026-04-14T08:25:53Z</dcterms:modified>
</cp:coreProperties>
</file>